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22\EDGAR F\32065001-007-2022 SERV LIMPIEZA\ANEXOS PUBLICACIÓN\"/>
    </mc:Choice>
  </mc:AlternateContent>
  <bookViews>
    <workbookView xWindow="0" yWindow="0" windowWidth="19200" windowHeight="10995"/>
  </bookViews>
  <sheets>
    <sheet name="SECRETARIA GRAL DE GOBIERNO" sheetId="2" r:id="rId1"/>
    <sheet name="SECRETARIA DE HACIENDA " sheetId="4" r:id="rId2"/>
    <sheet name="OFICIALIA MAYOR" sheetId="3" r:id="rId3"/>
    <sheet name="SECRETARIA DE SEGURIDAD " sheetId="17" r:id="rId4"/>
    <sheet name="CONSEJERIA JURIDICA" sheetId="21" r:id="rId5"/>
    <sheet name="SECRETARIA DE INTEGRACION SIBSO" sheetId="13" r:id="rId6"/>
    <sheet name="SECRETARIA DE INCLUSION" sheetId="15" r:id="rId7"/>
    <sheet name="SECRETARIA DE ECONOMIA" sheetId="6" r:id="rId8"/>
    <sheet name="SECRETARIA DEL TRABAJO" sheetId="10" r:id="rId9"/>
    <sheet name="SECRETARIA DE TURISMO" sheetId="16" r:id="rId10"/>
    <sheet name="SECRETARIA DEL CAMPO" sheetId="7" r:id="rId11"/>
    <sheet name="SECRETARIA DE PESCA" sheetId="20" r:id="rId12"/>
    <sheet name="SECRETARIA DEL MEDIO AMBIENTE" sheetId="19" r:id="rId13"/>
    <sheet name="SECRETARIA DE LA HONESTIDAD" sheetId="18" r:id="rId14"/>
    <sheet name="REGISTRO PUBLICO" sheetId="22" r:id="rId15"/>
    <sheet name="RESUMEN DE CONTRATO" sheetId="14" r:id="rId16"/>
  </sheets>
  <externalReferences>
    <externalReference r:id="rId17"/>
    <externalReference r:id="rId18"/>
  </externalReferences>
  <definedNames>
    <definedName name="_xlnm.Print_Area" localSheetId="2">'OFICIALIA MAYOR'!$A$1:$X$105</definedName>
    <definedName name="_xlnm.Print_Area" localSheetId="15">'RESUMEN DE CONTRATO'!$A$1:$G$25</definedName>
    <definedName name="_xlnm.Print_Area" localSheetId="7">'SECRETARIA DE ECONOMIA'!$A$1:$X$59</definedName>
    <definedName name="_xlnm.Print_Area" localSheetId="1">'SECRETARIA DE HACIENDA '!$A$1:$X$165</definedName>
    <definedName name="_xlnm.Print_Area" localSheetId="5">'SECRETARIA DE INTEGRACION SIBSO'!$A$1:$Z$67</definedName>
    <definedName name="_xlnm.Print_Area" localSheetId="10">'SECRETARIA DEL CAMPO'!$A$1:$Y$50</definedName>
    <definedName name="_xlnm.Print_Area" localSheetId="8">'SECRETARIA DEL TRABAJO'!$A$1:$X$34</definedName>
    <definedName name="_xlnm.Print_Area" localSheetId="0">'SECRETARIA GRAL DE GOBIERNO'!$A$1:$X$77</definedName>
    <definedName name="_xlnm.Print_Titles" localSheetId="1">'SECRETARIA DE HACIENDA '!$1:$5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3" i="4" l="1"/>
  <c r="D37" i="18"/>
  <c r="D43" i="16"/>
  <c r="D20" i="10"/>
  <c r="D45" i="6"/>
  <c r="D49" i="13"/>
  <c r="D85" i="3"/>
  <c r="U60" i="4"/>
  <c r="C17" i="14" l="1"/>
  <c r="K63" i="17"/>
  <c r="M55" i="22"/>
  <c r="Q18" i="18"/>
  <c r="L53" i="16"/>
  <c r="L52" i="16"/>
  <c r="F16" i="10"/>
  <c r="U47" i="6"/>
  <c r="N59" i="13"/>
  <c r="Q15" i="21"/>
  <c r="P15" i="21"/>
  <c r="O15" i="21"/>
  <c r="N15" i="21"/>
  <c r="M15" i="21"/>
  <c r="L15" i="21"/>
  <c r="K15" i="21"/>
  <c r="J15" i="21"/>
  <c r="I15" i="21"/>
  <c r="I19" i="21"/>
  <c r="U81" i="4"/>
  <c r="S79" i="4"/>
  <c r="I15" i="2"/>
  <c r="I19" i="2"/>
  <c r="C22" i="14" l="1"/>
  <c r="L55" i="22" l="1"/>
  <c r="L54" i="22"/>
  <c r="L53" i="22"/>
  <c r="S43" i="22"/>
  <c r="R43" i="22"/>
  <c r="Q43" i="22"/>
  <c r="P43" i="22"/>
  <c r="O43" i="22"/>
  <c r="N43" i="22"/>
  <c r="M43" i="22"/>
  <c r="L43" i="22"/>
  <c r="K43" i="22"/>
  <c r="H43" i="22"/>
  <c r="R37" i="22"/>
  <c r="R31" i="22" l="1"/>
  <c r="S37" i="22"/>
  <c r="Q37" i="22"/>
  <c r="P37" i="22"/>
  <c r="O37" i="22"/>
  <c r="N37" i="22"/>
  <c r="L37" i="22"/>
  <c r="M37" i="22"/>
  <c r="K37" i="22"/>
  <c r="J37" i="22"/>
  <c r="I37" i="22"/>
  <c r="H37" i="22"/>
  <c r="D41" i="22"/>
  <c r="F37" i="22"/>
  <c r="L52" i="22"/>
  <c r="L51" i="22"/>
  <c r="L50" i="22"/>
  <c r="F31" i="22"/>
  <c r="S31" i="22" s="1"/>
  <c r="F26" i="22"/>
  <c r="Q26" i="22" s="1"/>
  <c r="F20" i="22"/>
  <c r="R20" i="22" s="1"/>
  <c r="Q15" i="22"/>
  <c r="M15" i="22"/>
  <c r="F15" i="22"/>
  <c r="S15" i="22" s="1"/>
  <c r="U10" i="22"/>
  <c r="U11" i="22" s="1"/>
  <c r="I15" i="22" l="1"/>
  <c r="L31" i="22"/>
  <c r="N31" i="22"/>
  <c r="P31" i="22"/>
  <c r="H31" i="22"/>
  <c r="J31" i="22"/>
  <c r="H20" i="22"/>
  <c r="L20" i="22"/>
  <c r="P20" i="22"/>
  <c r="O26" i="22"/>
  <c r="H15" i="22"/>
  <c r="L15" i="22"/>
  <c r="P15" i="22"/>
  <c r="K20" i="22"/>
  <c r="O20" i="22"/>
  <c r="S20" i="22"/>
  <c r="J26" i="22"/>
  <c r="N26" i="22"/>
  <c r="R26" i="22"/>
  <c r="I31" i="22"/>
  <c r="M31" i="22"/>
  <c r="Q31" i="22"/>
  <c r="K26" i="22"/>
  <c r="J15" i="22"/>
  <c r="N15" i="22"/>
  <c r="R15" i="22"/>
  <c r="I20" i="22"/>
  <c r="M20" i="22"/>
  <c r="Q20" i="22"/>
  <c r="H26" i="22"/>
  <c r="L26" i="22"/>
  <c r="P26" i="22"/>
  <c r="K31" i="22"/>
  <c r="O31" i="22"/>
  <c r="S26" i="22"/>
  <c r="K15" i="22"/>
  <c r="O15" i="22"/>
  <c r="J20" i="22"/>
  <c r="N20" i="22"/>
  <c r="I26" i="22"/>
  <c r="M26" i="22"/>
  <c r="J43" i="22" l="1"/>
  <c r="I43" i="22"/>
  <c r="U43" i="22" s="1"/>
  <c r="U31" i="22"/>
  <c r="U32" i="22" s="1"/>
  <c r="M53" i="22" s="1"/>
  <c r="U26" i="22"/>
  <c r="U15" i="22"/>
  <c r="U20" i="22"/>
  <c r="U27" i="22" l="1"/>
  <c r="M52" i="22" s="1"/>
  <c r="U16" i="22"/>
  <c r="U21" i="22"/>
  <c r="M51" i="22" s="1"/>
  <c r="M50" i="22" l="1"/>
  <c r="D51" i="17" l="1"/>
  <c r="H20" i="17"/>
  <c r="U19" i="17"/>
  <c r="J39" i="7" l="1"/>
  <c r="K39" i="7"/>
  <c r="L39" i="7"/>
  <c r="M39" i="7"/>
  <c r="N39" i="7"/>
  <c r="O39" i="7"/>
  <c r="P39" i="7"/>
  <c r="Q39" i="7"/>
  <c r="R39" i="7"/>
  <c r="S39" i="7"/>
  <c r="K43" i="16"/>
  <c r="L43" i="16"/>
  <c r="M43" i="16"/>
  <c r="N43" i="16"/>
  <c r="O43" i="16"/>
  <c r="P43" i="16"/>
  <c r="Q43" i="16"/>
  <c r="R43" i="16"/>
  <c r="S43" i="16"/>
  <c r="H43" i="16"/>
  <c r="K47" i="6"/>
  <c r="L47" i="6"/>
  <c r="M47" i="6"/>
  <c r="N47" i="6"/>
  <c r="O47" i="6"/>
  <c r="P47" i="6"/>
  <c r="Q47" i="6"/>
  <c r="R47" i="6"/>
  <c r="S47" i="6"/>
  <c r="H47" i="6"/>
  <c r="K36" i="15"/>
  <c r="L36" i="15"/>
  <c r="M36" i="15"/>
  <c r="N36" i="15"/>
  <c r="O36" i="15"/>
  <c r="P36" i="15"/>
  <c r="Q36" i="15"/>
  <c r="R36" i="15"/>
  <c r="S36" i="15"/>
  <c r="K51" i="13"/>
  <c r="L51" i="13"/>
  <c r="M51" i="13"/>
  <c r="N51" i="13"/>
  <c r="O51" i="13"/>
  <c r="P51" i="13"/>
  <c r="Q51" i="13"/>
  <c r="R51" i="13"/>
  <c r="S51" i="13"/>
  <c r="S57" i="21"/>
  <c r="R57" i="21"/>
  <c r="Q57" i="21"/>
  <c r="P57" i="21"/>
  <c r="O57" i="21"/>
  <c r="N57" i="21"/>
  <c r="M57" i="21"/>
  <c r="L57" i="21"/>
  <c r="K57" i="21"/>
  <c r="J57" i="21"/>
  <c r="I57" i="21"/>
  <c r="H57" i="21"/>
  <c r="I52" i="17"/>
  <c r="J52" i="17"/>
  <c r="K52" i="17"/>
  <c r="L52" i="17"/>
  <c r="M52" i="17"/>
  <c r="N52" i="17"/>
  <c r="O52" i="17"/>
  <c r="P52" i="17"/>
  <c r="Q52" i="17"/>
  <c r="R52" i="17"/>
  <c r="S52" i="17"/>
  <c r="H52" i="17"/>
  <c r="K59" i="17"/>
  <c r="U22" i="17"/>
  <c r="S48" i="17"/>
  <c r="R48" i="17"/>
  <c r="Q48" i="17"/>
  <c r="P48" i="17"/>
  <c r="O48" i="17"/>
  <c r="N48" i="17"/>
  <c r="M48" i="17"/>
  <c r="L48" i="17"/>
  <c r="K48" i="17"/>
  <c r="J48" i="17"/>
  <c r="I48" i="17"/>
  <c r="H48" i="17"/>
  <c r="S42" i="17"/>
  <c r="R42" i="17"/>
  <c r="Q42" i="17"/>
  <c r="P42" i="17"/>
  <c r="O42" i="17"/>
  <c r="N42" i="17"/>
  <c r="M42" i="17"/>
  <c r="L42" i="17"/>
  <c r="K42" i="17"/>
  <c r="J42" i="17"/>
  <c r="I42" i="17"/>
  <c r="H42" i="17"/>
  <c r="N40" i="17"/>
  <c r="O40" i="17"/>
  <c r="P40" i="17"/>
  <c r="Q40" i="17"/>
  <c r="R40" i="17"/>
  <c r="S40" i="17"/>
  <c r="M40" i="17"/>
  <c r="R38" i="17"/>
  <c r="Q38" i="17"/>
  <c r="P38" i="17"/>
  <c r="O38" i="17"/>
  <c r="N38" i="17"/>
  <c r="M38" i="17"/>
  <c r="L38" i="17"/>
  <c r="K38" i="17"/>
  <c r="J38" i="17"/>
  <c r="I38" i="17"/>
  <c r="H38" i="17"/>
  <c r="K32" i="17"/>
  <c r="H32" i="17"/>
  <c r="S32" i="17"/>
  <c r="R32" i="17"/>
  <c r="Q32" i="17"/>
  <c r="P32" i="17"/>
  <c r="O32" i="17"/>
  <c r="N32" i="17"/>
  <c r="M32" i="17"/>
  <c r="L32" i="17"/>
  <c r="J32" i="17"/>
  <c r="I32" i="17"/>
  <c r="H21" i="17"/>
  <c r="S19" i="17"/>
  <c r="R19" i="17"/>
  <c r="Q19" i="17"/>
  <c r="P19" i="17"/>
  <c r="O19" i="17"/>
  <c r="N19" i="17"/>
  <c r="M19" i="17"/>
  <c r="L19" i="17"/>
  <c r="K19" i="17"/>
  <c r="J19" i="17"/>
  <c r="I19" i="17"/>
  <c r="H19" i="17"/>
  <c r="S28" i="17"/>
  <c r="R28" i="17"/>
  <c r="Q28" i="17"/>
  <c r="P28" i="17"/>
  <c r="O28" i="17"/>
  <c r="N28" i="17"/>
  <c r="M28" i="17"/>
  <c r="L28" i="17"/>
  <c r="K28" i="17"/>
  <c r="J28" i="17"/>
  <c r="I28" i="17"/>
  <c r="H28" i="17"/>
  <c r="T88" i="3"/>
  <c r="O118" i="4"/>
  <c r="S18" i="18"/>
  <c r="R18" i="18"/>
  <c r="P18" i="18"/>
  <c r="O18" i="18"/>
  <c r="N18" i="18"/>
  <c r="M18" i="18"/>
  <c r="L18" i="18"/>
  <c r="K18" i="18"/>
  <c r="J18" i="18"/>
  <c r="I18" i="18"/>
  <c r="S16" i="18"/>
  <c r="R16" i="18"/>
  <c r="Q16" i="18"/>
  <c r="P16" i="18"/>
  <c r="O16" i="18"/>
  <c r="N16" i="18"/>
  <c r="M16" i="18"/>
  <c r="L16" i="18"/>
  <c r="K16" i="18"/>
  <c r="J16" i="18"/>
  <c r="I16" i="18"/>
  <c r="S15" i="18"/>
  <c r="R15" i="18"/>
  <c r="Q15" i="18"/>
  <c r="P15" i="18"/>
  <c r="O15" i="18"/>
  <c r="N15" i="18"/>
  <c r="M15" i="18"/>
  <c r="L15" i="18"/>
  <c r="K15" i="18"/>
  <c r="J15" i="18"/>
  <c r="I15" i="18"/>
  <c r="H18" i="18"/>
  <c r="H16" i="18"/>
  <c r="H15" i="18"/>
  <c r="K63" i="21" l="1"/>
  <c r="L63" i="21"/>
  <c r="S38" i="17"/>
  <c r="L40" i="17"/>
  <c r="K40" i="17"/>
  <c r="J40" i="17"/>
  <c r="I40" i="17"/>
  <c r="H40" i="17"/>
  <c r="J74" i="21"/>
  <c r="J75" i="21"/>
  <c r="D61" i="21"/>
  <c r="F57" i="21"/>
  <c r="A56" i="21"/>
  <c r="J73" i="21"/>
  <c r="J72" i="21"/>
  <c r="J71" i="21"/>
  <c r="J70" i="21"/>
  <c r="J76" i="21" s="1"/>
  <c r="C21" i="14" s="1"/>
  <c r="F50" i="21"/>
  <c r="O50" i="21" s="1"/>
  <c r="F43" i="21"/>
  <c r="Q43" i="21" s="1"/>
  <c r="A42" i="21"/>
  <c r="A49" i="21" s="1"/>
  <c r="F36" i="21"/>
  <c r="S36" i="21" s="1"/>
  <c r="F29" i="21"/>
  <c r="N28" i="21" s="1"/>
  <c r="F23" i="21"/>
  <c r="P23" i="21" s="1"/>
  <c r="F21" i="21"/>
  <c r="Q21" i="21" s="1"/>
  <c r="F19" i="21"/>
  <c r="P19" i="21" s="1"/>
  <c r="F17" i="21"/>
  <c r="S17" i="21" s="1"/>
  <c r="A16" i="21"/>
  <c r="A18" i="21" s="1"/>
  <c r="A20" i="21" s="1"/>
  <c r="A22" i="21" s="1"/>
  <c r="A28" i="21" s="1"/>
  <c r="F15" i="21"/>
  <c r="U10" i="21"/>
  <c r="J67" i="2"/>
  <c r="J68" i="2"/>
  <c r="J69" i="2"/>
  <c r="J70" i="2"/>
  <c r="J71" i="2"/>
  <c r="D58" i="2"/>
  <c r="N63" i="21" l="1"/>
  <c r="M63" i="21"/>
  <c r="M17" i="21"/>
  <c r="R17" i="21"/>
  <c r="M43" i="21"/>
  <c r="J36" i="21"/>
  <c r="N50" i="21"/>
  <c r="L36" i="21"/>
  <c r="P50" i="21"/>
  <c r="S15" i="21"/>
  <c r="M36" i="21"/>
  <c r="Q50" i="21"/>
  <c r="P21" i="21"/>
  <c r="J17" i="21"/>
  <c r="L17" i="21"/>
  <c r="S50" i="21"/>
  <c r="I50" i="21"/>
  <c r="J50" i="21"/>
  <c r="H50" i="21"/>
  <c r="K50" i="21"/>
  <c r="P43" i="21"/>
  <c r="R43" i="21"/>
  <c r="L43" i="21"/>
  <c r="S43" i="21"/>
  <c r="H43" i="21"/>
  <c r="J43" i="21"/>
  <c r="K43" i="21"/>
  <c r="R36" i="21"/>
  <c r="J23" i="21"/>
  <c r="Q23" i="21"/>
  <c r="R23" i="21"/>
  <c r="I23" i="21"/>
  <c r="R21" i="21"/>
  <c r="H21" i="21"/>
  <c r="I21" i="21"/>
  <c r="J21" i="21"/>
  <c r="S21" i="21"/>
  <c r="K21" i="21"/>
  <c r="L21" i="21"/>
  <c r="M21" i="21"/>
  <c r="S19" i="21"/>
  <c r="J19" i="21"/>
  <c r="Q19" i="21"/>
  <c r="K19" i="21"/>
  <c r="L19" i="21"/>
  <c r="N19" i="21"/>
  <c r="M19" i="21"/>
  <c r="R19" i="21"/>
  <c r="O17" i="21"/>
  <c r="H15" i="21"/>
  <c r="N17" i="21"/>
  <c r="K23" i="21"/>
  <c r="S23" i="21"/>
  <c r="I28" i="21"/>
  <c r="Q28" i="21"/>
  <c r="N36" i="21"/>
  <c r="R50" i="21"/>
  <c r="J28" i="21"/>
  <c r="O28" i="21"/>
  <c r="L23" i="21"/>
  <c r="R28" i="21"/>
  <c r="H17" i="21"/>
  <c r="P17" i="21"/>
  <c r="O19" i="21"/>
  <c r="N21" i="21"/>
  <c r="M23" i="21"/>
  <c r="K28" i="21"/>
  <c r="S28" i="21"/>
  <c r="H36" i="21"/>
  <c r="P36" i="21"/>
  <c r="N43" i="21"/>
  <c r="L50" i="21"/>
  <c r="P28" i="21"/>
  <c r="O36" i="21"/>
  <c r="R15" i="21"/>
  <c r="I17" i="21"/>
  <c r="Q17" i="21"/>
  <c r="H19" i="21"/>
  <c r="O21" i="21"/>
  <c r="N23" i="21"/>
  <c r="L28" i="21"/>
  <c r="I36" i="21"/>
  <c r="Q36" i="21"/>
  <c r="O43" i="21"/>
  <c r="M50" i="21"/>
  <c r="H28" i="21"/>
  <c r="M28" i="21"/>
  <c r="O23" i="21"/>
  <c r="K17" i="21"/>
  <c r="H23" i="21"/>
  <c r="K36" i="21"/>
  <c r="I43" i="21"/>
  <c r="L27" i="20"/>
  <c r="L28" i="20"/>
  <c r="C20" i="14" s="1"/>
  <c r="F15" i="20"/>
  <c r="S15" i="20" s="1"/>
  <c r="S20" i="20" s="1"/>
  <c r="U10" i="20"/>
  <c r="L38" i="19"/>
  <c r="L36" i="19"/>
  <c r="D28" i="19"/>
  <c r="J63" i="21" l="1"/>
  <c r="I63" i="21"/>
  <c r="O63" i="21"/>
  <c r="R63" i="21"/>
  <c r="P63" i="21"/>
  <c r="U19" i="21"/>
  <c r="U15" i="21"/>
  <c r="U17" i="21"/>
  <c r="U21" i="21"/>
  <c r="U43" i="21"/>
  <c r="U50" i="21"/>
  <c r="U52" i="21" s="1"/>
  <c r="L74" i="21" s="1"/>
  <c r="U23" i="21"/>
  <c r="U28" i="21"/>
  <c r="U36" i="21"/>
  <c r="R15" i="20"/>
  <c r="R20" i="20" s="1"/>
  <c r="J15" i="20"/>
  <c r="J20" i="20" s="1"/>
  <c r="N15" i="20"/>
  <c r="N20" i="20" s="1"/>
  <c r="H15" i="20"/>
  <c r="L15" i="20"/>
  <c r="L20" i="20" s="1"/>
  <c r="P15" i="20"/>
  <c r="P20" i="20" s="1"/>
  <c r="I15" i="20"/>
  <c r="I20" i="20" s="1"/>
  <c r="M15" i="20"/>
  <c r="M20" i="20" s="1"/>
  <c r="Q15" i="20"/>
  <c r="Q20" i="20" s="1"/>
  <c r="K15" i="20"/>
  <c r="K20" i="20" s="1"/>
  <c r="O15" i="20"/>
  <c r="O20" i="20" s="1"/>
  <c r="U9" i="19"/>
  <c r="U10" i="19" s="1"/>
  <c r="L37" i="19"/>
  <c r="L39" i="19" s="1"/>
  <c r="C19" i="14" s="1"/>
  <c r="F25" i="19"/>
  <c r="Q25" i="19" s="1"/>
  <c r="F20" i="19"/>
  <c r="R20" i="19" s="1"/>
  <c r="F14" i="19"/>
  <c r="R14" i="19" s="1"/>
  <c r="Q63" i="21" l="1"/>
  <c r="H63" i="21"/>
  <c r="U24" i="21"/>
  <c r="U44" i="21"/>
  <c r="L73" i="21" s="1"/>
  <c r="U30" i="21"/>
  <c r="L71" i="21" s="1"/>
  <c r="U37" i="21"/>
  <c r="L72" i="21" s="1"/>
  <c r="U15" i="20"/>
  <c r="H20" i="20"/>
  <c r="P20" i="19"/>
  <c r="Q14" i="19"/>
  <c r="M14" i="19"/>
  <c r="L20" i="19"/>
  <c r="I14" i="19"/>
  <c r="H20" i="19"/>
  <c r="O25" i="19"/>
  <c r="K14" i="19"/>
  <c r="O14" i="19"/>
  <c r="S14" i="19"/>
  <c r="H14" i="19"/>
  <c r="L14" i="19"/>
  <c r="P14" i="19"/>
  <c r="K20" i="19"/>
  <c r="O20" i="19"/>
  <c r="S20" i="19"/>
  <c r="J25" i="19"/>
  <c r="N25" i="19"/>
  <c r="R25" i="19"/>
  <c r="R30" i="19" s="1"/>
  <c r="K25" i="19"/>
  <c r="J14" i="19"/>
  <c r="N14" i="19"/>
  <c r="I20" i="19"/>
  <c r="M20" i="19"/>
  <c r="Q20" i="19"/>
  <c r="H25" i="19"/>
  <c r="L25" i="19"/>
  <c r="P25" i="19"/>
  <c r="S25" i="19"/>
  <c r="J20" i="19"/>
  <c r="N20" i="19"/>
  <c r="I25" i="19"/>
  <c r="M25" i="19"/>
  <c r="K43" i="18"/>
  <c r="K44" i="18"/>
  <c r="H17" i="18"/>
  <c r="I17" i="18"/>
  <c r="K45" i="18"/>
  <c r="F31" i="18"/>
  <c r="F23" i="18"/>
  <c r="S17" i="18"/>
  <c r="R17" i="18"/>
  <c r="Q17" i="18"/>
  <c r="P17" i="18"/>
  <c r="O17" i="18"/>
  <c r="N17" i="18"/>
  <c r="M17" i="18"/>
  <c r="L17" i="18"/>
  <c r="K17" i="18"/>
  <c r="J17" i="18"/>
  <c r="U10" i="18"/>
  <c r="I21" i="17"/>
  <c r="S20" i="17"/>
  <c r="R20" i="17"/>
  <c r="Q20" i="17"/>
  <c r="P20" i="17"/>
  <c r="O20" i="17"/>
  <c r="N20" i="17"/>
  <c r="M20" i="17"/>
  <c r="L20" i="17"/>
  <c r="K20" i="17"/>
  <c r="J20" i="17"/>
  <c r="I20" i="17"/>
  <c r="S63" i="21" l="1"/>
  <c r="U57" i="21"/>
  <c r="P30" i="19"/>
  <c r="I30" i="19"/>
  <c r="U20" i="17"/>
  <c r="R23" i="18"/>
  <c r="J23" i="18"/>
  <c r="M23" i="18"/>
  <c r="Q23" i="18"/>
  <c r="I23" i="18"/>
  <c r="P23" i="18"/>
  <c r="H23" i="18"/>
  <c r="L23" i="18"/>
  <c r="O23" i="18"/>
  <c r="N23" i="18"/>
  <c r="S23" i="18"/>
  <c r="K23" i="18"/>
  <c r="N31" i="18"/>
  <c r="M31" i="18"/>
  <c r="L31" i="18"/>
  <c r="S31" i="18"/>
  <c r="K31" i="18"/>
  <c r="H31" i="18"/>
  <c r="R31" i="18"/>
  <c r="R36" i="18" s="1"/>
  <c r="J31" i="18"/>
  <c r="I31" i="18"/>
  <c r="P31" i="18"/>
  <c r="O31" i="18"/>
  <c r="Q31" i="18"/>
  <c r="U16" i="18"/>
  <c r="K46" i="18"/>
  <c r="C18" i="14" s="1"/>
  <c r="L70" i="21"/>
  <c r="J30" i="19"/>
  <c r="L30" i="19"/>
  <c r="H30" i="19"/>
  <c r="O30" i="19"/>
  <c r="U20" i="20"/>
  <c r="U16" i="20"/>
  <c r="Q30" i="19"/>
  <c r="K30" i="19"/>
  <c r="N30" i="19"/>
  <c r="S30" i="19"/>
  <c r="M30" i="19"/>
  <c r="U20" i="19"/>
  <c r="U21" i="19" s="1"/>
  <c r="N37" i="19" s="1"/>
  <c r="U14" i="19"/>
  <c r="U25" i="19"/>
  <c r="U11" i="18"/>
  <c r="U18" i="18"/>
  <c r="U17" i="18"/>
  <c r="U15" i="18"/>
  <c r="Q36" i="18"/>
  <c r="S21" i="17"/>
  <c r="R21" i="17"/>
  <c r="Q21" i="17"/>
  <c r="P21" i="17"/>
  <c r="O21" i="17"/>
  <c r="N21" i="17"/>
  <c r="M21" i="17"/>
  <c r="L21" i="17"/>
  <c r="K21" i="17"/>
  <c r="J21" i="17"/>
  <c r="U11" i="17"/>
  <c r="U12" i="17"/>
  <c r="H18" i="17"/>
  <c r="S18" i="17"/>
  <c r="R18" i="17"/>
  <c r="Q18" i="17"/>
  <c r="P18" i="17"/>
  <c r="O18" i="17"/>
  <c r="N18" i="17"/>
  <c r="M18" i="17"/>
  <c r="L18" i="17"/>
  <c r="K18" i="17"/>
  <c r="J18" i="17"/>
  <c r="I18" i="17"/>
  <c r="K62" i="17"/>
  <c r="K61" i="17"/>
  <c r="F48" i="17"/>
  <c r="K60" i="17"/>
  <c r="F42" i="17"/>
  <c r="F38" i="17"/>
  <c r="F32" i="17"/>
  <c r="F30" i="17"/>
  <c r="R30" i="17" s="1"/>
  <c r="F28" i="17"/>
  <c r="U13" i="17"/>
  <c r="U10" i="17"/>
  <c r="L31" i="10"/>
  <c r="S17" i="10"/>
  <c r="R17" i="10"/>
  <c r="Q17" i="10"/>
  <c r="P17" i="10"/>
  <c r="O17" i="10"/>
  <c r="N17" i="10"/>
  <c r="M17" i="10"/>
  <c r="L17" i="10"/>
  <c r="K17" i="10"/>
  <c r="J17" i="10"/>
  <c r="I17" i="10"/>
  <c r="H17" i="10"/>
  <c r="S16" i="10"/>
  <c r="S24" i="10" s="1"/>
  <c r="R16" i="10"/>
  <c r="R24" i="10" s="1"/>
  <c r="Q16" i="10"/>
  <c r="Q24" i="10" s="1"/>
  <c r="P16" i="10"/>
  <c r="P24" i="10" s="1"/>
  <c r="O16" i="10"/>
  <c r="O24" i="10" s="1"/>
  <c r="N16" i="10"/>
  <c r="N24" i="10" s="1"/>
  <c r="M16" i="10"/>
  <c r="M24" i="10" s="1"/>
  <c r="L16" i="10"/>
  <c r="L24" i="10" s="1"/>
  <c r="K16" i="10"/>
  <c r="K24" i="10" s="1"/>
  <c r="J16" i="10"/>
  <c r="I16" i="10"/>
  <c r="H16" i="10"/>
  <c r="H24" i="10" s="1"/>
  <c r="U59" i="21" l="1"/>
  <c r="U16" i="10"/>
  <c r="P36" i="18"/>
  <c r="H36" i="18"/>
  <c r="O36" i="18"/>
  <c r="U17" i="10"/>
  <c r="U21" i="17"/>
  <c r="S36" i="18"/>
  <c r="N27" i="20"/>
  <c r="U18" i="20"/>
  <c r="U30" i="19"/>
  <c r="U26" i="19"/>
  <c r="N38" i="19" s="1"/>
  <c r="U16" i="19"/>
  <c r="J36" i="18"/>
  <c r="M36" i="18"/>
  <c r="K36" i="18"/>
  <c r="U19" i="18"/>
  <c r="M43" i="18" s="1"/>
  <c r="I36" i="18"/>
  <c r="L36" i="18"/>
  <c r="N36" i="18"/>
  <c r="U23" i="18"/>
  <c r="U31" i="18"/>
  <c r="U14" i="17"/>
  <c r="O30" i="17"/>
  <c r="H30" i="17"/>
  <c r="L30" i="17"/>
  <c r="P30" i="17"/>
  <c r="I30" i="17"/>
  <c r="M30" i="17"/>
  <c r="Q30" i="17"/>
  <c r="K30" i="17"/>
  <c r="S30" i="17"/>
  <c r="J30" i="17"/>
  <c r="N30" i="17"/>
  <c r="L49" i="16"/>
  <c r="F38" i="16"/>
  <c r="N38" i="16" s="1"/>
  <c r="L51" i="16"/>
  <c r="L50" i="16"/>
  <c r="S33" i="16"/>
  <c r="F31" i="16"/>
  <c r="S31" i="16" s="1"/>
  <c r="P26" i="16"/>
  <c r="F21" i="16"/>
  <c r="Q21" i="16" s="1"/>
  <c r="R15" i="16"/>
  <c r="U10" i="16"/>
  <c r="L55" i="16" l="1"/>
  <c r="C16" i="14" s="1"/>
  <c r="U61" i="21"/>
  <c r="L75" i="21"/>
  <c r="J21" i="16"/>
  <c r="J38" i="16"/>
  <c r="H38" i="16"/>
  <c r="K38" i="16"/>
  <c r="L38" i="16"/>
  <c r="P38" i="16"/>
  <c r="S38" i="16"/>
  <c r="O38" i="16"/>
  <c r="R38" i="16"/>
  <c r="U28" i="19"/>
  <c r="N28" i="20"/>
  <c r="N36" i="19"/>
  <c r="U25" i="18"/>
  <c r="M44" i="18" s="1"/>
  <c r="U36" i="18"/>
  <c r="U33" i="18"/>
  <c r="I38" i="16"/>
  <c r="Q38" i="16"/>
  <c r="M38" i="16"/>
  <c r="U48" i="17"/>
  <c r="U18" i="17"/>
  <c r="U42" i="17"/>
  <c r="U28" i="17"/>
  <c r="U30" i="17"/>
  <c r="U38" i="17"/>
  <c r="U32" i="17"/>
  <c r="U40" i="17"/>
  <c r="R21" i="16"/>
  <c r="R33" i="16"/>
  <c r="R26" i="16"/>
  <c r="L21" i="16"/>
  <c r="L31" i="16"/>
  <c r="R31" i="16"/>
  <c r="Q26" i="16"/>
  <c r="N33" i="16"/>
  <c r="N21" i="16"/>
  <c r="I26" i="16"/>
  <c r="H31" i="16"/>
  <c r="P31" i="16"/>
  <c r="J33" i="16"/>
  <c r="N31" i="16"/>
  <c r="H33" i="16"/>
  <c r="P33" i="16"/>
  <c r="H21" i="16"/>
  <c r="P21" i="16"/>
  <c r="M26" i="16"/>
  <c r="J31" i="16"/>
  <c r="L33" i="16"/>
  <c r="S15" i="16"/>
  <c r="H15" i="16"/>
  <c r="L15" i="16"/>
  <c r="P15" i="16"/>
  <c r="K21" i="16"/>
  <c r="O21" i="16"/>
  <c r="S21" i="16"/>
  <c r="J26" i="16"/>
  <c r="N26" i="16"/>
  <c r="I31" i="16"/>
  <c r="M31" i="16"/>
  <c r="Q31" i="16"/>
  <c r="I33" i="16"/>
  <c r="M33" i="16"/>
  <c r="Q33" i="16"/>
  <c r="K15" i="16"/>
  <c r="M15" i="16"/>
  <c r="K26" i="16"/>
  <c r="O26" i="16"/>
  <c r="S26" i="16"/>
  <c r="O15" i="16"/>
  <c r="I15" i="16"/>
  <c r="Q15" i="16"/>
  <c r="J15" i="16"/>
  <c r="N15" i="16"/>
  <c r="I21" i="16"/>
  <c r="M21" i="16"/>
  <c r="H26" i="16"/>
  <c r="L26" i="16"/>
  <c r="K31" i="16"/>
  <c r="O31" i="16"/>
  <c r="K33" i="16"/>
  <c r="O33" i="16"/>
  <c r="J43" i="16" l="1"/>
  <c r="I43" i="16"/>
  <c r="L76" i="21"/>
  <c r="M45" i="18"/>
  <c r="U34" i="18"/>
  <c r="N39" i="19"/>
  <c r="U50" i="17"/>
  <c r="M62" i="17" s="1"/>
  <c r="M59" i="17"/>
  <c r="U52" i="17"/>
  <c r="U43" i="17"/>
  <c r="M61" i="17" s="1"/>
  <c r="U33" i="17"/>
  <c r="M60" i="17" s="1"/>
  <c r="U33" i="16"/>
  <c r="U21" i="16"/>
  <c r="U31" i="16"/>
  <c r="U26" i="16"/>
  <c r="U15" i="16"/>
  <c r="L46" i="15"/>
  <c r="L45" i="15"/>
  <c r="L44" i="15"/>
  <c r="L43" i="15"/>
  <c r="L47" i="15" s="1"/>
  <c r="C12" i="14" s="1"/>
  <c r="D34" i="15"/>
  <c r="F31" i="15"/>
  <c r="M31" i="15" s="1"/>
  <c r="F26" i="15"/>
  <c r="R26" i="15" s="1"/>
  <c r="F20" i="15"/>
  <c r="K20" i="15" s="1"/>
  <c r="F15" i="15"/>
  <c r="P15" i="15" s="1"/>
  <c r="U10" i="15"/>
  <c r="U11" i="15" s="1"/>
  <c r="K56" i="6"/>
  <c r="F42" i="6"/>
  <c r="P42" i="6" s="1"/>
  <c r="U12" i="4"/>
  <c r="U13" i="4"/>
  <c r="U10" i="7"/>
  <c r="S124" i="4"/>
  <c r="S120" i="4"/>
  <c r="S118" i="4"/>
  <c r="J94" i="3"/>
  <c r="L63" i="13"/>
  <c r="L59" i="13"/>
  <c r="F22" i="13"/>
  <c r="N22" i="13" s="1"/>
  <c r="S22" i="13" l="1"/>
  <c r="I22" i="13"/>
  <c r="K22" i="13"/>
  <c r="H22" i="13"/>
  <c r="L22" i="13"/>
  <c r="O22" i="13"/>
  <c r="N20" i="15"/>
  <c r="Q15" i="15"/>
  <c r="M46" i="18"/>
  <c r="P22" i="13"/>
  <c r="R15" i="15"/>
  <c r="P31" i="15"/>
  <c r="R22" i="13"/>
  <c r="S15" i="15"/>
  <c r="M63" i="17"/>
  <c r="L20" i="15"/>
  <c r="M20" i="15"/>
  <c r="Q31" i="15"/>
  <c r="J22" i="13"/>
  <c r="Q22" i="13"/>
  <c r="R31" i="15"/>
  <c r="Q42" i="6"/>
  <c r="K31" i="15"/>
  <c r="M22" i="13"/>
  <c r="N31" i="15"/>
  <c r="I31" i="15"/>
  <c r="O31" i="15"/>
  <c r="U34" i="16"/>
  <c r="N52" i="16" s="1"/>
  <c r="U22" i="16"/>
  <c r="N50" i="16" s="1"/>
  <c r="U43" i="16"/>
  <c r="U17" i="16"/>
  <c r="U27" i="16"/>
  <c r="N51" i="16" s="1"/>
  <c r="H15" i="15"/>
  <c r="O20" i="15"/>
  <c r="J26" i="15"/>
  <c r="P20" i="15"/>
  <c r="J15" i="15"/>
  <c r="Q20" i="15"/>
  <c r="L26" i="15"/>
  <c r="S31" i="15"/>
  <c r="S26" i="15"/>
  <c r="K26" i="15"/>
  <c r="K15" i="15"/>
  <c r="R20" i="15"/>
  <c r="M26" i="15"/>
  <c r="H31" i="15"/>
  <c r="H26" i="15"/>
  <c r="M15" i="15"/>
  <c r="H20" i="15"/>
  <c r="O26" i="15"/>
  <c r="J31" i="15"/>
  <c r="L15" i="15"/>
  <c r="I20" i="15"/>
  <c r="I26" i="15"/>
  <c r="I15" i="15"/>
  <c r="I36" i="15" s="1"/>
  <c r="N26" i="15"/>
  <c r="N15" i="15"/>
  <c r="P26" i="15"/>
  <c r="O15" i="15"/>
  <c r="J20" i="15"/>
  <c r="Q26" i="15"/>
  <c r="L31" i="15"/>
  <c r="S20" i="15"/>
  <c r="R42" i="6"/>
  <c r="I42" i="6"/>
  <c r="J42" i="6"/>
  <c r="K42" i="6"/>
  <c r="S42" i="6"/>
  <c r="H42" i="6"/>
  <c r="L42" i="6"/>
  <c r="M42" i="6"/>
  <c r="N42" i="6"/>
  <c r="O42" i="6"/>
  <c r="L61" i="13"/>
  <c r="U13" i="13"/>
  <c r="F46" i="13"/>
  <c r="P46" i="13" s="1"/>
  <c r="F44" i="13"/>
  <c r="S44" i="13" s="1"/>
  <c r="F42" i="13"/>
  <c r="P42" i="13" s="1"/>
  <c r="F37" i="13"/>
  <c r="F32" i="13"/>
  <c r="M32" i="13" s="1"/>
  <c r="F27" i="13"/>
  <c r="F40" i="3"/>
  <c r="P40" i="3" s="1"/>
  <c r="F38" i="3"/>
  <c r="O38" i="3" s="1"/>
  <c r="F36" i="3"/>
  <c r="S36" i="3" s="1"/>
  <c r="F24" i="3"/>
  <c r="O24" i="3" s="1"/>
  <c r="F26" i="3"/>
  <c r="O26" i="3" s="1"/>
  <c r="F28" i="3"/>
  <c r="S28" i="3" s="1"/>
  <c r="F30" i="3"/>
  <c r="O30" i="3" s="1"/>
  <c r="F32" i="3"/>
  <c r="S32" i="3" s="1"/>
  <c r="F34" i="3"/>
  <c r="O34" i="3" s="1"/>
  <c r="F42" i="3"/>
  <c r="S42" i="3" s="1"/>
  <c r="D61" i="4"/>
  <c r="F59" i="4"/>
  <c r="M60" i="4" s="1"/>
  <c r="J36" i="15" l="1"/>
  <c r="U31" i="15"/>
  <c r="U26" i="15"/>
  <c r="N49" i="16"/>
  <c r="H36" i="15"/>
  <c r="U15" i="15"/>
  <c r="U32" i="15"/>
  <c r="M46" i="15" s="1"/>
  <c r="U20" i="15"/>
  <c r="U42" i="6"/>
  <c r="U22" i="13"/>
  <c r="M40" i="3"/>
  <c r="I40" i="3"/>
  <c r="R40" i="3"/>
  <c r="Q42" i="13"/>
  <c r="P44" i="13"/>
  <c r="L44" i="13"/>
  <c r="M44" i="13"/>
  <c r="K42" i="13"/>
  <c r="N44" i="13"/>
  <c r="L46" i="13"/>
  <c r="I46" i="13"/>
  <c r="Q46" i="13"/>
  <c r="I42" i="13"/>
  <c r="R42" i="13"/>
  <c r="J46" i="13"/>
  <c r="R46" i="13"/>
  <c r="J42" i="13"/>
  <c r="H44" i="13"/>
  <c r="O44" i="13"/>
  <c r="K46" i="13"/>
  <c r="S46" i="13"/>
  <c r="H38" i="3"/>
  <c r="J40" i="3"/>
  <c r="Q40" i="3"/>
  <c r="P38" i="3"/>
  <c r="L36" i="3"/>
  <c r="Q38" i="3"/>
  <c r="M36" i="3"/>
  <c r="N40" i="3"/>
  <c r="K40" i="3"/>
  <c r="O40" i="3"/>
  <c r="S40" i="3"/>
  <c r="I38" i="3"/>
  <c r="H40" i="3"/>
  <c r="L40" i="3"/>
  <c r="L28" i="3"/>
  <c r="H30" i="3"/>
  <c r="M42" i="3"/>
  <c r="I30" i="3"/>
  <c r="L24" i="3"/>
  <c r="L32" i="3"/>
  <c r="H26" i="3"/>
  <c r="M32" i="3"/>
  <c r="Q34" i="3"/>
  <c r="P30" i="3"/>
  <c r="H34" i="3"/>
  <c r="M28" i="3"/>
  <c r="Q30" i="3"/>
  <c r="I34" i="3"/>
  <c r="P34" i="3"/>
  <c r="L32" i="13"/>
  <c r="S42" i="13"/>
  <c r="N32" i="13"/>
  <c r="P32" i="13"/>
  <c r="Q32" i="13"/>
  <c r="M42" i="13"/>
  <c r="I44" i="13"/>
  <c r="Q44" i="13"/>
  <c r="M46" i="13"/>
  <c r="N42" i="13"/>
  <c r="J44" i="13"/>
  <c r="R44" i="13"/>
  <c r="N46" i="13"/>
  <c r="L42" i="13"/>
  <c r="H32" i="13"/>
  <c r="O42" i="13"/>
  <c r="K44" i="13"/>
  <c r="O46" i="13"/>
  <c r="O32" i="13"/>
  <c r="I32" i="13"/>
  <c r="H42" i="13"/>
  <c r="H46" i="13"/>
  <c r="J32" i="13"/>
  <c r="R32" i="13"/>
  <c r="K32" i="13"/>
  <c r="S32" i="13"/>
  <c r="L42" i="3"/>
  <c r="Q26" i="3"/>
  <c r="R26" i="3"/>
  <c r="N28" i="3"/>
  <c r="J30" i="3"/>
  <c r="R30" i="3"/>
  <c r="N32" i="3"/>
  <c r="J34" i="3"/>
  <c r="R34" i="3"/>
  <c r="N36" i="3"/>
  <c r="J38" i="3"/>
  <c r="R38" i="3"/>
  <c r="N42" i="3"/>
  <c r="M24" i="3"/>
  <c r="S24" i="3"/>
  <c r="K26" i="3"/>
  <c r="S26" i="3"/>
  <c r="O28" i="3"/>
  <c r="K30" i="3"/>
  <c r="S30" i="3"/>
  <c r="O32" i="3"/>
  <c r="K34" i="3"/>
  <c r="S34" i="3"/>
  <c r="O36" i="3"/>
  <c r="K38" i="3"/>
  <c r="S38" i="3"/>
  <c r="O42" i="3"/>
  <c r="N24" i="3"/>
  <c r="H24" i="3"/>
  <c r="R24" i="3"/>
  <c r="L26" i="3"/>
  <c r="H28" i="3"/>
  <c r="P28" i="3"/>
  <c r="L30" i="3"/>
  <c r="H32" i="3"/>
  <c r="P32" i="3"/>
  <c r="L34" i="3"/>
  <c r="H36" i="3"/>
  <c r="P36" i="3"/>
  <c r="L38" i="3"/>
  <c r="H42" i="3"/>
  <c r="P42" i="3"/>
  <c r="J26" i="3"/>
  <c r="I24" i="3"/>
  <c r="Q24" i="3"/>
  <c r="M26" i="3"/>
  <c r="I28" i="3"/>
  <c r="Q28" i="3"/>
  <c r="M30" i="3"/>
  <c r="I32" i="3"/>
  <c r="Q32" i="3"/>
  <c r="M34" i="3"/>
  <c r="I36" i="3"/>
  <c r="Q36" i="3"/>
  <c r="M38" i="3"/>
  <c r="I42" i="3"/>
  <c r="Q42" i="3"/>
  <c r="J24" i="3"/>
  <c r="P24" i="3"/>
  <c r="N26" i="3"/>
  <c r="J28" i="3"/>
  <c r="R28" i="3"/>
  <c r="N30" i="3"/>
  <c r="J32" i="3"/>
  <c r="R32" i="3"/>
  <c r="N34" i="3"/>
  <c r="J36" i="3"/>
  <c r="R36" i="3"/>
  <c r="N38" i="3"/>
  <c r="J42" i="3"/>
  <c r="R42" i="3"/>
  <c r="P26" i="3"/>
  <c r="I26" i="3"/>
  <c r="K24" i="3"/>
  <c r="K28" i="3"/>
  <c r="K32" i="3"/>
  <c r="K36" i="3"/>
  <c r="K42" i="3"/>
  <c r="P60" i="4"/>
  <c r="Q60" i="4"/>
  <c r="J60" i="4"/>
  <c r="R60" i="4"/>
  <c r="O60" i="4"/>
  <c r="K60" i="4"/>
  <c r="S60" i="4"/>
  <c r="N60" i="4"/>
  <c r="H60" i="4"/>
  <c r="L60" i="4"/>
  <c r="I60" i="4"/>
  <c r="K83" i="4"/>
  <c r="U36" i="15" l="1"/>
  <c r="U27" i="15"/>
  <c r="M45" i="15" s="1"/>
  <c r="W42" i="6"/>
  <c r="U16" i="15"/>
  <c r="U21" i="15"/>
  <c r="M44" i="15" s="1"/>
  <c r="U28" i="3"/>
  <c r="U26" i="3"/>
  <c r="U24" i="3"/>
  <c r="U42" i="3"/>
  <c r="U36" i="3"/>
  <c r="U30" i="3"/>
  <c r="U32" i="3"/>
  <c r="U34" i="3"/>
  <c r="U40" i="3"/>
  <c r="U38" i="3"/>
  <c r="U44" i="13"/>
  <c r="U42" i="13"/>
  <c r="U32" i="13"/>
  <c r="U11" i="13"/>
  <c r="U12" i="13"/>
  <c r="U10" i="13"/>
  <c r="L60" i="13"/>
  <c r="L37" i="13"/>
  <c r="K37" i="13"/>
  <c r="J37" i="13"/>
  <c r="I37" i="13"/>
  <c r="H37" i="13"/>
  <c r="L27" i="13"/>
  <c r="K27" i="13"/>
  <c r="J27" i="13"/>
  <c r="I27" i="13"/>
  <c r="H27" i="13"/>
  <c r="U10" i="10"/>
  <c r="U13" i="6"/>
  <c r="U12" i="6"/>
  <c r="U14" i="6"/>
  <c r="U11" i="6"/>
  <c r="U10" i="6"/>
  <c r="U34" i="15" l="1"/>
  <c r="M43" i="15"/>
  <c r="U14" i="13"/>
  <c r="U33" i="13"/>
  <c r="N61" i="13" s="1"/>
  <c r="U15" i="6"/>
  <c r="K143" i="4"/>
  <c r="K141" i="4"/>
  <c r="J143" i="4"/>
  <c r="J141" i="4"/>
  <c r="I143" i="4"/>
  <c r="I141" i="4"/>
  <c r="H143" i="4"/>
  <c r="H141" i="4"/>
  <c r="K124" i="4"/>
  <c r="J124" i="4"/>
  <c r="I124" i="4"/>
  <c r="H124" i="4"/>
  <c r="M124" i="4"/>
  <c r="L122" i="4"/>
  <c r="K122" i="4"/>
  <c r="J122" i="4"/>
  <c r="I122" i="4"/>
  <c r="H122" i="4"/>
  <c r="K120" i="4"/>
  <c r="J120" i="4"/>
  <c r="I120" i="4"/>
  <c r="H120" i="4"/>
  <c r="K118" i="4"/>
  <c r="J118" i="4"/>
  <c r="I118" i="4"/>
  <c r="H118" i="4"/>
  <c r="K116" i="4"/>
  <c r="J116" i="4"/>
  <c r="I116" i="4"/>
  <c r="H116" i="4"/>
  <c r="K114" i="4"/>
  <c r="J114" i="4"/>
  <c r="I114" i="4"/>
  <c r="H114" i="4"/>
  <c r="H73" i="4"/>
  <c r="J91" i="4"/>
  <c r="U11" i="4"/>
  <c r="U10" i="4"/>
  <c r="K97" i="4"/>
  <c r="J97" i="4"/>
  <c r="I97" i="4"/>
  <c r="H97" i="4"/>
  <c r="K95" i="4"/>
  <c r="J95" i="4"/>
  <c r="I95" i="4"/>
  <c r="H95" i="4"/>
  <c r="K93" i="4"/>
  <c r="J93" i="4"/>
  <c r="I93" i="4"/>
  <c r="H93" i="4"/>
  <c r="K91" i="4"/>
  <c r="I91" i="4"/>
  <c r="H91" i="4"/>
  <c r="K89" i="4"/>
  <c r="J89" i="4"/>
  <c r="I89" i="4"/>
  <c r="H89" i="4"/>
  <c r="K87" i="4"/>
  <c r="J87" i="4"/>
  <c r="I87" i="4"/>
  <c r="H87" i="4"/>
  <c r="K85" i="4"/>
  <c r="J85" i="4"/>
  <c r="I85" i="4"/>
  <c r="H85" i="4"/>
  <c r="J83" i="4"/>
  <c r="I83" i="4"/>
  <c r="H83" i="4"/>
  <c r="L81" i="4"/>
  <c r="K81" i="4"/>
  <c r="J81" i="4"/>
  <c r="I81" i="4"/>
  <c r="H81" i="4"/>
  <c r="L79" i="4"/>
  <c r="K79" i="4"/>
  <c r="J79" i="4"/>
  <c r="I79" i="4"/>
  <c r="H79" i="4"/>
  <c r="L77" i="4"/>
  <c r="K77" i="4"/>
  <c r="J77" i="4"/>
  <c r="I77" i="4"/>
  <c r="H77" i="4"/>
  <c r="K75" i="4"/>
  <c r="J75" i="4"/>
  <c r="I75" i="4"/>
  <c r="H75" i="4"/>
  <c r="K73" i="4"/>
  <c r="J73" i="4"/>
  <c r="I73" i="4"/>
  <c r="U12" i="3"/>
  <c r="U11" i="3"/>
  <c r="U10" i="3"/>
  <c r="U10" i="2"/>
  <c r="I144" i="4" l="1"/>
  <c r="M47" i="15"/>
  <c r="J126" i="4"/>
  <c r="U14" i="4"/>
  <c r="U13" i="3"/>
  <c r="K126" i="4"/>
  <c r="I126" i="4"/>
  <c r="H144" i="4"/>
  <c r="K144" i="4"/>
  <c r="H126" i="4"/>
  <c r="J144" i="4"/>
  <c r="M37" i="13"/>
  <c r="N37" i="13"/>
  <c r="O37" i="13"/>
  <c r="P37" i="13"/>
  <c r="Q37" i="13"/>
  <c r="R37" i="13"/>
  <c r="S37" i="13"/>
  <c r="M27" i="13"/>
  <c r="N27" i="13"/>
  <c r="O27" i="13"/>
  <c r="P27" i="13"/>
  <c r="Q27" i="13"/>
  <c r="R27" i="13"/>
  <c r="S27" i="13"/>
  <c r="F16" i="3"/>
  <c r="L143" i="4"/>
  <c r="M143" i="4"/>
  <c r="N143" i="4"/>
  <c r="O143" i="4"/>
  <c r="P143" i="4"/>
  <c r="Q143" i="4"/>
  <c r="R143" i="4"/>
  <c r="S143" i="4"/>
  <c r="L141" i="4"/>
  <c r="M141" i="4"/>
  <c r="N141" i="4"/>
  <c r="O141" i="4"/>
  <c r="P141" i="4"/>
  <c r="Q141" i="4"/>
  <c r="R141" i="4"/>
  <c r="S141" i="4"/>
  <c r="L118" i="4"/>
  <c r="M118" i="4"/>
  <c r="N118" i="4"/>
  <c r="P118" i="4"/>
  <c r="Q118" i="4"/>
  <c r="R118" i="4"/>
  <c r="L124" i="4"/>
  <c r="N124" i="4"/>
  <c r="O124" i="4"/>
  <c r="P124" i="4"/>
  <c r="Q124" i="4"/>
  <c r="R124" i="4"/>
  <c r="M122" i="4"/>
  <c r="N122" i="4"/>
  <c r="O122" i="4"/>
  <c r="P122" i="4"/>
  <c r="Q122" i="4"/>
  <c r="R122" i="4"/>
  <c r="S122" i="4"/>
  <c r="L120" i="4"/>
  <c r="M120" i="4"/>
  <c r="N120" i="4"/>
  <c r="O120" i="4"/>
  <c r="P120" i="4"/>
  <c r="Q120" i="4"/>
  <c r="R120" i="4"/>
  <c r="L116" i="4"/>
  <c r="M116" i="4"/>
  <c r="N116" i="4"/>
  <c r="O116" i="4"/>
  <c r="P116" i="4"/>
  <c r="Q116" i="4"/>
  <c r="R116" i="4"/>
  <c r="S116" i="4"/>
  <c r="L114" i="4"/>
  <c r="M114" i="4"/>
  <c r="N114" i="4"/>
  <c r="O114" i="4"/>
  <c r="P114" i="4"/>
  <c r="Q114" i="4"/>
  <c r="R114" i="4"/>
  <c r="S114" i="4"/>
  <c r="L97" i="4"/>
  <c r="M97" i="4"/>
  <c r="N97" i="4"/>
  <c r="O97" i="4"/>
  <c r="P97" i="4"/>
  <c r="Q97" i="4"/>
  <c r="R97" i="4"/>
  <c r="S97" i="4"/>
  <c r="L95" i="4"/>
  <c r="M95" i="4"/>
  <c r="N95" i="4"/>
  <c r="O95" i="4"/>
  <c r="P95" i="4"/>
  <c r="Q95" i="4"/>
  <c r="R95" i="4"/>
  <c r="S95" i="4"/>
  <c r="L93" i="4"/>
  <c r="M93" i="4"/>
  <c r="N93" i="4"/>
  <c r="O93" i="4"/>
  <c r="P93" i="4"/>
  <c r="Q93" i="4"/>
  <c r="R93" i="4"/>
  <c r="S93" i="4"/>
  <c r="L91" i="4"/>
  <c r="M91" i="4"/>
  <c r="N91" i="4"/>
  <c r="O91" i="4"/>
  <c r="P91" i="4"/>
  <c r="Q91" i="4"/>
  <c r="R91" i="4"/>
  <c r="S91" i="4"/>
  <c r="L89" i="4"/>
  <c r="M89" i="4"/>
  <c r="N89" i="4"/>
  <c r="O89" i="4"/>
  <c r="P89" i="4"/>
  <c r="Q89" i="4"/>
  <c r="R89" i="4"/>
  <c r="S89" i="4"/>
  <c r="L87" i="4"/>
  <c r="M87" i="4"/>
  <c r="N87" i="4"/>
  <c r="O87" i="4"/>
  <c r="P87" i="4"/>
  <c r="Q87" i="4"/>
  <c r="R87" i="4"/>
  <c r="S87" i="4"/>
  <c r="L85" i="4"/>
  <c r="M85" i="4"/>
  <c r="N85" i="4"/>
  <c r="O85" i="4"/>
  <c r="P85" i="4"/>
  <c r="Q85" i="4"/>
  <c r="R85" i="4"/>
  <c r="S85" i="4"/>
  <c r="L83" i="4"/>
  <c r="M83" i="4"/>
  <c r="N83" i="4"/>
  <c r="O83" i="4"/>
  <c r="P83" i="4"/>
  <c r="Q83" i="4"/>
  <c r="R83" i="4"/>
  <c r="S83" i="4"/>
  <c r="M81" i="4"/>
  <c r="N81" i="4"/>
  <c r="O81" i="4"/>
  <c r="P81" i="4"/>
  <c r="Q81" i="4"/>
  <c r="R81" i="4"/>
  <c r="S81" i="4"/>
  <c r="M79" i="4"/>
  <c r="N79" i="4"/>
  <c r="O79" i="4"/>
  <c r="P79" i="4"/>
  <c r="Q79" i="4"/>
  <c r="R79" i="4"/>
  <c r="M77" i="4"/>
  <c r="N77" i="4"/>
  <c r="O77" i="4"/>
  <c r="P77" i="4"/>
  <c r="Q77" i="4"/>
  <c r="R77" i="4"/>
  <c r="S77" i="4"/>
  <c r="L75" i="4"/>
  <c r="M75" i="4"/>
  <c r="N75" i="4"/>
  <c r="O75" i="4"/>
  <c r="P75" i="4"/>
  <c r="Q75" i="4"/>
  <c r="R75" i="4"/>
  <c r="S75" i="4"/>
  <c r="L73" i="4"/>
  <c r="M73" i="4"/>
  <c r="N73" i="4"/>
  <c r="O73" i="4"/>
  <c r="P73" i="4"/>
  <c r="Q73" i="4"/>
  <c r="R73" i="4"/>
  <c r="S73" i="4"/>
  <c r="O16" i="3" l="1"/>
  <c r="K16" i="3"/>
  <c r="J16" i="3"/>
  <c r="I16" i="3"/>
  <c r="H16" i="3"/>
  <c r="M16" i="3"/>
  <c r="R16" i="3"/>
  <c r="Q16" i="3"/>
  <c r="N16" i="3"/>
  <c r="U87" i="4"/>
  <c r="U79" i="4"/>
  <c r="U85" i="4"/>
  <c r="U91" i="4"/>
  <c r="U73" i="4"/>
  <c r="U75" i="4"/>
  <c r="U89" i="4"/>
  <c r="U122" i="4"/>
  <c r="U93" i="4"/>
  <c r="U95" i="4"/>
  <c r="U97" i="4"/>
  <c r="U114" i="4"/>
  <c r="U116" i="4"/>
  <c r="U120" i="4"/>
  <c r="U141" i="4"/>
  <c r="U83" i="4"/>
  <c r="U77" i="4"/>
  <c r="U124" i="4"/>
  <c r="U118" i="4"/>
  <c r="U143" i="4"/>
  <c r="U46" i="13"/>
  <c r="U47" i="13" s="1"/>
  <c r="U37" i="13"/>
  <c r="U27" i="13"/>
  <c r="P16" i="3"/>
  <c r="L16" i="3"/>
  <c r="S16" i="3"/>
  <c r="F56" i="4"/>
  <c r="U16" i="3" l="1"/>
  <c r="J56" i="4"/>
  <c r="H56" i="4"/>
  <c r="I56" i="4"/>
  <c r="K56" i="4"/>
  <c r="Q56" i="4"/>
  <c r="M56" i="4"/>
  <c r="P56" i="4"/>
  <c r="L56" i="4"/>
  <c r="S56" i="4"/>
  <c r="O56" i="4"/>
  <c r="R56" i="4"/>
  <c r="N56" i="4"/>
  <c r="F103" i="4"/>
  <c r="F101" i="4"/>
  <c r="N101" i="4" s="1"/>
  <c r="F99" i="4"/>
  <c r="H103" i="4" l="1"/>
  <c r="J103" i="4"/>
  <c r="I103" i="4"/>
  <c r="K103" i="4"/>
  <c r="K101" i="4"/>
  <c r="I101" i="4"/>
  <c r="J101" i="4"/>
  <c r="H101" i="4"/>
  <c r="J99" i="4"/>
  <c r="I99" i="4"/>
  <c r="H99" i="4"/>
  <c r="K99" i="4"/>
  <c r="U56" i="4"/>
  <c r="N103" i="4"/>
  <c r="R103" i="4"/>
  <c r="O103" i="4"/>
  <c r="S103" i="4"/>
  <c r="L103" i="4"/>
  <c r="P103" i="4"/>
  <c r="M103" i="4"/>
  <c r="Q103" i="4"/>
  <c r="L101" i="4"/>
  <c r="P101" i="4"/>
  <c r="M101" i="4"/>
  <c r="Q101" i="4"/>
  <c r="S101" i="4"/>
  <c r="R101" i="4"/>
  <c r="O101" i="4"/>
  <c r="M99" i="4"/>
  <c r="N99" i="4"/>
  <c r="R99" i="4"/>
  <c r="L99" i="4"/>
  <c r="O99" i="4"/>
  <c r="S99" i="4"/>
  <c r="P99" i="4"/>
  <c r="Q99" i="4"/>
  <c r="L62" i="13"/>
  <c r="S104" i="4" l="1"/>
  <c r="U103" i="4"/>
  <c r="K104" i="4"/>
  <c r="I104" i="4"/>
  <c r="J104" i="4"/>
  <c r="H104" i="4"/>
  <c r="U101" i="4"/>
  <c r="U99" i="4"/>
  <c r="U38" i="13"/>
  <c r="U28" i="13"/>
  <c r="N60" i="13" s="1"/>
  <c r="N62" i="13" l="1"/>
  <c r="F19" i="6" l="1"/>
  <c r="R19" i="6" s="1"/>
  <c r="F21" i="6"/>
  <c r="F28" i="6"/>
  <c r="H28" i="6" s="1"/>
  <c r="F30" i="6"/>
  <c r="F32" i="6"/>
  <c r="F38" i="6"/>
  <c r="F40" i="6"/>
  <c r="K54" i="6"/>
  <c r="K55" i="6"/>
  <c r="Q32" i="6" l="1"/>
  <c r="P32" i="6"/>
  <c r="O32" i="6"/>
  <c r="I32" i="6"/>
  <c r="R32" i="6"/>
  <c r="N32" i="6"/>
  <c r="L32" i="6"/>
  <c r="M32" i="6"/>
  <c r="K32" i="6"/>
  <c r="J32" i="6"/>
  <c r="S32" i="6"/>
  <c r="H32" i="6"/>
  <c r="H21" i="6"/>
  <c r="K21" i="6"/>
  <c r="J21" i="6"/>
  <c r="I21" i="6"/>
  <c r="I40" i="6"/>
  <c r="H40" i="6"/>
  <c r="K40" i="6"/>
  <c r="J40" i="6"/>
  <c r="J38" i="6"/>
  <c r="I38" i="6"/>
  <c r="L38" i="6"/>
  <c r="H38" i="6"/>
  <c r="K38" i="6"/>
  <c r="H19" i="6"/>
  <c r="K19" i="6"/>
  <c r="J19" i="6"/>
  <c r="I19" i="6"/>
  <c r="K30" i="6"/>
  <c r="J30" i="6"/>
  <c r="I30" i="6"/>
  <c r="H30" i="6"/>
  <c r="M30" i="6"/>
  <c r="L30" i="6"/>
  <c r="K28" i="6"/>
  <c r="J28" i="6"/>
  <c r="I28" i="6"/>
  <c r="K57" i="6"/>
  <c r="O38" i="6"/>
  <c r="S38" i="6"/>
  <c r="P38" i="6"/>
  <c r="M38" i="6"/>
  <c r="Q38" i="6"/>
  <c r="N38" i="6"/>
  <c r="R38" i="6"/>
  <c r="O21" i="6"/>
  <c r="S21" i="6"/>
  <c r="L21" i="6"/>
  <c r="P21" i="6"/>
  <c r="M21" i="6"/>
  <c r="Q21" i="6"/>
  <c r="N21" i="6"/>
  <c r="R21" i="6"/>
  <c r="O30" i="6"/>
  <c r="S30" i="6"/>
  <c r="P30" i="6"/>
  <c r="Q30" i="6"/>
  <c r="N30" i="6"/>
  <c r="R30" i="6"/>
  <c r="O19" i="6"/>
  <c r="S19" i="6"/>
  <c r="L19" i="6"/>
  <c r="P19" i="6"/>
  <c r="M19" i="6"/>
  <c r="Q19" i="6"/>
  <c r="N19" i="6"/>
  <c r="O40" i="6"/>
  <c r="S40" i="6"/>
  <c r="L40" i="6"/>
  <c r="P40" i="6"/>
  <c r="M40" i="6"/>
  <c r="Q40" i="6"/>
  <c r="N40" i="6"/>
  <c r="R40" i="6"/>
  <c r="O28" i="6"/>
  <c r="S28" i="6"/>
  <c r="L28" i="6"/>
  <c r="P28" i="6"/>
  <c r="M28" i="6"/>
  <c r="Q28" i="6"/>
  <c r="N28" i="6"/>
  <c r="R28" i="6"/>
  <c r="J47" i="6" l="1"/>
  <c r="I47" i="6"/>
  <c r="U38" i="6"/>
  <c r="U40" i="6"/>
  <c r="U28" i="6"/>
  <c r="U32" i="6"/>
  <c r="U30" i="6"/>
  <c r="U19" i="6"/>
  <c r="U21" i="6"/>
  <c r="L48" i="7"/>
  <c r="L47" i="7"/>
  <c r="L46" i="7"/>
  <c r="L45" i="7"/>
  <c r="L32" i="10"/>
  <c r="C13" i="14" s="1"/>
  <c r="C11" i="14"/>
  <c r="D145" i="4"/>
  <c r="J157" i="4" s="1"/>
  <c r="D127" i="4"/>
  <c r="J156" i="4" s="1"/>
  <c r="J154" i="4"/>
  <c r="J97" i="3"/>
  <c r="J96" i="3"/>
  <c r="J95" i="3"/>
  <c r="A9" i="14"/>
  <c r="A10" i="14" s="1"/>
  <c r="J158" i="4" l="1"/>
  <c r="C10" i="14" s="1"/>
  <c r="J98" i="3"/>
  <c r="U43" i="6"/>
  <c r="M56" i="6" s="1"/>
  <c r="U33" i="6"/>
  <c r="M55" i="6" s="1"/>
  <c r="L49" i="7"/>
  <c r="C14" i="14" s="1"/>
  <c r="C9" i="14"/>
  <c r="W19" i="6"/>
  <c r="U22" i="6"/>
  <c r="F50" i="4"/>
  <c r="I50" i="4" l="1"/>
  <c r="K50" i="4"/>
  <c r="H50" i="4"/>
  <c r="J50" i="4"/>
  <c r="S50" i="4"/>
  <c r="O50" i="4"/>
  <c r="R50" i="4"/>
  <c r="N50" i="4"/>
  <c r="Q50" i="4"/>
  <c r="M50" i="4"/>
  <c r="P50" i="4"/>
  <c r="L50" i="4"/>
  <c r="U45" i="6"/>
  <c r="M54" i="6"/>
  <c r="M57" i="6" s="1"/>
  <c r="X19" i="6"/>
  <c r="X42" i="6" l="1"/>
  <c r="U50" i="4"/>
  <c r="D37" i="7" l="1"/>
  <c r="F20" i="13" l="1"/>
  <c r="F18" i="13"/>
  <c r="R20" i="13" l="1"/>
  <c r="J20" i="13"/>
  <c r="S20" i="13"/>
  <c r="Q20" i="13"/>
  <c r="I20" i="13"/>
  <c r="P20" i="13"/>
  <c r="H20" i="13"/>
  <c r="O20" i="13"/>
  <c r="N20" i="13"/>
  <c r="K20" i="13"/>
  <c r="M20" i="13"/>
  <c r="L20" i="13"/>
  <c r="L64" i="13"/>
  <c r="C15" i="14" s="1"/>
  <c r="M18" i="13"/>
  <c r="J18" i="13"/>
  <c r="J51" i="13" s="1"/>
  <c r="L18" i="13"/>
  <c r="I18" i="13"/>
  <c r="I51" i="13" s="1"/>
  <c r="K18" i="13"/>
  <c r="H18" i="13"/>
  <c r="Q18" i="13"/>
  <c r="N18" i="13"/>
  <c r="O18" i="13"/>
  <c r="S18" i="13"/>
  <c r="P18" i="13"/>
  <c r="R18" i="13"/>
  <c r="H51" i="13" l="1"/>
  <c r="U18" i="13"/>
  <c r="U20" i="13"/>
  <c r="N63" i="13"/>
  <c r="U23" i="13" l="1"/>
  <c r="U49" i="13" s="1"/>
  <c r="U51" i="13"/>
  <c r="F82" i="3" l="1"/>
  <c r="F80" i="3"/>
  <c r="F78" i="3"/>
  <c r="F76" i="3"/>
  <c r="F74" i="3"/>
  <c r="F68" i="3"/>
  <c r="F66" i="3"/>
  <c r="F59" i="3"/>
  <c r="F57" i="3"/>
  <c r="K57" i="3" s="1"/>
  <c r="F50" i="3"/>
  <c r="F48" i="3"/>
  <c r="F46" i="3"/>
  <c r="F44" i="3"/>
  <c r="F22" i="3"/>
  <c r="F20" i="3"/>
  <c r="F18" i="3"/>
  <c r="F53" i="2"/>
  <c r="F45" i="2"/>
  <c r="F37" i="2"/>
  <c r="F29" i="2"/>
  <c r="F23" i="2"/>
  <c r="F21" i="2"/>
  <c r="F19" i="2"/>
  <c r="F17" i="2"/>
  <c r="F15" i="2"/>
  <c r="H15" i="2" s="1"/>
  <c r="F34" i="7"/>
  <c r="F27" i="7"/>
  <c r="F15" i="10"/>
  <c r="H15" i="10" l="1"/>
  <c r="I15" i="10"/>
  <c r="I24" i="10" s="1"/>
  <c r="H23" i="2"/>
  <c r="J23" i="2"/>
  <c r="I23" i="2"/>
  <c r="K23" i="2"/>
  <c r="J28" i="2"/>
  <c r="K28" i="2"/>
  <c r="I28" i="2"/>
  <c r="H28" i="2"/>
  <c r="K37" i="2"/>
  <c r="J37" i="2"/>
  <c r="I37" i="2"/>
  <c r="H37" i="2"/>
  <c r="L15" i="2"/>
  <c r="J15" i="2"/>
  <c r="K15" i="2"/>
  <c r="K17" i="2"/>
  <c r="J17" i="2"/>
  <c r="I17" i="2"/>
  <c r="H17" i="2"/>
  <c r="H45" i="2"/>
  <c r="I45" i="2"/>
  <c r="J45" i="2"/>
  <c r="K45" i="2"/>
  <c r="J53" i="2"/>
  <c r="I53" i="2"/>
  <c r="H53" i="2"/>
  <c r="K53" i="2"/>
  <c r="H19" i="2"/>
  <c r="J19" i="2"/>
  <c r="K19" i="2"/>
  <c r="I21" i="2"/>
  <c r="K21" i="2"/>
  <c r="J21" i="2"/>
  <c r="H21" i="2"/>
  <c r="J22" i="3"/>
  <c r="H22" i="3"/>
  <c r="K22" i="3"/>
  <c r="I22" i="3"/>
  <c r="H50" i="3"/>
  <c r="K50" i="3"/>
  <c r="J50" i="3"/>
  <c r="I50" i="3"/>
  <c r="K68" i="3"/>
  <c r="J68" i="3"/>
  <c r="L68" i="3"/>
  <c r="I68" i="3"/>
  <c r="H68" i="3"/>
  <c r="J80" i="3"/>
  <c r="I80" i="3"/>
  <c r="K80" i="3"/>
  <c r="L80" i="3"/>
  <c r="H80" i="3"/>
  <c r="L82" i="3"/>
  <c r="K82" i="3"/>
  <c r="J82" i="3"/>
  <c r="I82" i="3"/>
  <c r="H82" i="3"/>
  <c r="J57" i="3"/>
  <c r="I57" i="3"/>
  <c r="H57" i="3"/>
  <c r="K46" i="3"/>
  <c r="H46" i="3"/>
  <c r="I46" i="3"/>
  <c r="J46" i="3"/>
  <c r="L59" i="3"/>
  <c r="H59" i="3"/>
  <c r="K59" i="3"/>
  <c r="J59" i="3"/>
  <c r="I59" i="3"/>
  <c r="J76" i="3"/>
  <c r="M76" i="3"/>
  <c r="I76" i="3"/>
  <c r="L76" i="3"/>
  <c r="H76" i="3"/>
  <c r="K76" i="3"/>
  <c r="I44" i="3"/>
  <c r="H44" i="3"/>
  <c r="K44" i="3"/>
  <c r="J44" i="3"/>
  <c r="H74" i="3"/>
  <c r="K74" i="3"/>
  <c r="J74" i="3"/>
  <c r="I74" i="3"/>
  <c r="H18" i="3"/>
  <c r="K18" i="3"/>
  <c r="J18" i="3"/>
  <c r="I18" i="3"/>
  <c r="I20" i="3"/>
  <c r="H20" i="3"/>
  <c r="K20" i="3"/>
  <c r="J20" i="3"/>
  <c r="J48" i="3"/>
  <c r="I48" i="3"/>
  <c r="H48" i="3"/>
  <c r="K48" i="3"/>
  <c r="I66" i="3"/>
  <c r="H66" i="3"/>
  <c r="K66" i="3"/>
  <c r="J66" i="3"/>
  <c r="L66" i="3"/>
  <c r="K78" i="3"/>
  <c r="H78" i="3"/>
  <c r="J78" i="3"/>
  <c r="I78" i="3"/>
  <c r="J15" i="10"/>
  <c r="J24" i="10" s="1"/>
  <c r="K15" i="10"/>
  <c r="H34" i="7"/>
  <c r="K34" i="7"/>
  <c r="J34" i="7"/>
  <c r="I34" i="7"/>
  <c r="H27" i="7"/>
  <c r="K27" i="7"/>
  <c r="J27" i="7"/>
  <c r="I27" i="7"/>
  <c r="O50" i="3"/>
  <c r="S50" i="3"/>
  <c r="L50" i="3"/>
  <c r="P50" i="3"/>
  <c r="M50" i="3"/>
  <c r="Q50" i="3"/>
  <c r="N50" i="3"/>
  <c r="R50" i="3"/>
  <c r="L20" i="3"/>
  <c r="O20" i="3"/>
  <c r="S20" i="3"/>
  <c r="P20" i="3"/>
  <c r="N20" i="3"/>
  <c r="Q20" i="3"/>
  <c r="R20" i="3"/>
  <c r="M20" i="3"/>
  <c r="O48" i="3"/>
  <c r="S48" i="3"/>
  <c r="L48" i="3"/>
  <c r="P48" i="3"/>
  <c r="N48" i="3"/>
  <c r="Q48" i="3"/>
  <c r="R48" i="3"/>
  <c r="M48" i="3"/>
  <c r="O66" i="3"/>
  <c r="S66" i="3"/>
  <c r="P66" i="3"/>
  <c r="M66" i="3"/>
  <c r="R66" i="3"/>
  <c r="N66" i="3"/>
  <c r="Q66" i="3"/>
  <c r="O78" i="3"/>
  <c r="S78" i="3"/>
  <c r="L78" i="3"/>
  <c r="P78" i="3"/>
  <c r="M78" i="3"/>
  <c r="Q78" i="3"/>
  <c r="R78" i="3"/>
  <c r="N78" i="3"/>
  <c r="O68" i="3"/>
  <c r="S68" i="3"/>
  <c r="P68" i="3"/>
  <c r="M68" i="3"/>
  <c r="Q68" i="3"/>
  <c r="N68" i="3"/>
  <c r="R68" i="3"/>
  <c r="O80" i="3"/>
  <c r="S80" i="3"/>
  <c r="P80" i="3"/>
  <c r="M80" i="3"/>
  <c r="Q80" i="3"/>
  <c r="N80" i="3"/>
  <c r="R80" i="3"/>
  <c r="O57" i="3"/>
  <c r="S57" i="3"/>
  <c r="L57" i="3"/>
  <c r="P57" i="3"/>
  <c r="M57" i="3"/>
  <c r="Q57" i="3"/>
  <c r="R57" i="3"/>
  <c r="N57" i="3"/>
  <c r="O74" i="3"/>
  <c r="S74" i="3"/>
  <c r="L74" i="3"/>
  <c r="P74" i="3"/>
  <c r="M74" i="3"/>
  <c r="Q74" i="3"/>
  <c r="N74" i="3"/>
  <c r="R74" i="3"/>
  <c r="O82" i="3"/>
  <c r="S82" i="3"/>
  <c r="P82" i="3"/>
  <c r="M82" i="3"/>
  <c r="Q82" i="3"/>
  <c r="N82" i="3"/>
  <c r="R82" i="3"/>
  <c r="O22" i="3"/>
  <c r="S22" i="3"/>
  <c r="L22" i="3"/>
  <c r="P22" i="3"/>
  <c r="N22" i="3"/>
  <c r="Q22" i="3"/>
  <c r="R22" i="3"/>
  <c r="M22" i="3"/>
  <c r="O44" i="3"/>
  <c r="S44" i="3"/>
  <c r="L44" i="3"/>
  <c r="P44" i="3"/>
  <c r="N44" i="3"/>
  <c r="Q44" i="3"/>
  <c r="R44" i="3"/>
  <c r="M44" i="3"/>
  <c r="O18" i="3"/>
  <c r="S18" i="3"/>
  <c r="L18" i="3"/>
  <c r="P18" i="3"/>
  <c r="N18" i="3"/>
  <c r="Q18" i="3"/>
  <c r="R18" i="3"/>
  <c r="M18" i="3"/>
  <c r="O46" i="3"/>
  <c r="S46" i="3"/>
  <c r="L46" i="3"/>
  <c r="P46" i="3"/>
  <c r="N46" i="3"/>
  <c r="Q46" i="3"/>
  <c r="R46" i="3"/>
  <c r="M46" i="3"/>
  <c r="Q59" i="3"/>
  <c r="O59" i="3"/>
  <c r="S59" i="3"/>
  <c r="P59" i="3"/>
  <c r="M59" i="3"/>
  <c r="N59" i="3"/>
  <c r="R59" i="3"/>
  <c r="O76" i="3"/>
  <c r="S76" i="3"/>
  <c r="P76" i="3"/>
  <c r="Q76" i="3"/>
  <c r="N76" i="3"/>
  <c r="R76" i="3"/>
  <c r="L45" i="2"/>
  <c r="P45" i="2"/>
  <c r="M45" i="2"/>
  <c r="N45" i="2"/>
  <c r="R45" i="2"/>
  <c r="O45" i="2"/>
  <c r="S45" i="2"/>
  <c r="Q45" i="2"/>
  <c r="L17" i="2"/>
  <c r="P17" i="2"/>
  <c r="Q17" i="2"/>
  <c r="N17" i="2"/>
  <c r="R17" i="2"/>
  <c r="O17" i="2"/>
  <c r="S17" i="2"/>
  <c r="M17" i="2"/>
  <c r="L23" i="2"/>
  <c r="P23" i="2"/>
  <c r="M23" i="2"/>
  <c r="N23" i="2"/>
  <c r="R23" i="2"/>
  <c r="O23" i="2"/>
  <c r="S23" i="2"/>
  <c r="Q23" i="2"/>
  <c r="L28" i="2"/>
  <c r="P28" i="2"/>
  <c r="M28" i="2"/>
  <c r="N28" i="2"/>
  <c r="R28" i="2"/>
  <c r="O28" i="2"/>
  <c r="S28" i="2"/>
  <c r="Q28" i="2"/>
  <c r="P15" i="2"/>
  <c r="Q15" i="2"/>
  <c r="N15" i="2"/>
  <c r="R15" i="2"/>
  <c r="O15" i="2"/>
  <c r="S15" i="2"/>
  <c r="M15" i="2"/>
  <c r="L53" i="2"/>
  <c r="P53" i="2"/>
  <c r="M53" i="2"/>
  <c r="N53" i="2"/>
  <c r="R53" i="2"/>
  <c r="O53" i="2"/>
  <c r="S53" i="2"/>
  <c r="Q53" i="2"/>
  <c r="L19" i="2"/>
  <c r="P19" i="2"/>
  <c r="M19" i="2"/>
  <c r="Q19" i="2"/>
  <c r="N19" i="2"/>
  <c r="R19" i="2"/>
  <c r="O19" i="2"/>
  <c r="S19" i="2"/>
  <c r="L21" i="2"/>
  <c r="P21" i="2"/>
  <c r="M21" i="2"/>
  <c r="N21" i="2"/>
  <c r="R21" i="2"/>
  <c r="O21" i="2"/>
  <c r="S21" i="2"/>
  <c r="Q21" i="2"/>
  <c r="L37" i="2"/>
  <c r="P37" i="2"/>
  <c r="M37" i="2"/>
  <c r="Q37" i="2"/>
  <c r="N37" i="2"/>
  <c r="R37" i="2"/>
  <c r="O37" i="2"/>
  <c r="S37" i="2"/>
  <c r="L27" i="7"/>
  <c r="P27" i="7"/>
  <c r="M27" i="7"/>
  <c r="Q27" i="7"/>
  <c r="N27" i="7"/>
  <c r="R27" i="7"/>
  <c r="O27" i="7"/>
  <c r="S27" i="7"/>
  <c r="L34" i="7"/>
  <c r="P34" i="7"/>
  <c r="M34" i="7"/>
  <c r="Q34" i="7"/>
  <c r="N34" i="7"/>
  <c r="R34" i="7"/>
  <c r="O34" i="7"/>
  <c r="S34" i="7"/>
  <c r="M15" i="10"/>
  <c r="Q15" i="10"/>
  <c r="N15" i="10"/>
  <c r="R15" i="10"/>
  <c r="O15" i="10"/>
  <c r="S15" i="10"/>
  <c r="L15" i="10"/>
  <c r="P15" i="10"/>
  <c r="N64" i="13"/>
  <c r="F32" i="7"/>
  <c r="F22" i="7"/>
  <c r="F17" i="7"/>
  <c r="F15" i="7"/>
  <c r="A17" i="3"/>
  <c r="A19" i="3" s="1"/>
  <c r="A43" i="3" s="1"/>
  <c r="A45" i="3" s="1"/>
  <c r="A47" i="3" s="1"/>
  <c r="A56" i="3" s="1"/>
  <c r="A58" i="3" s="1"/>
  <c r="Q60" i="2" l="1"/>
  <c r="N60" i="2"/>
  <c r="R60" i="2"/>
  <c r="L60" i="2"/>
  <c r="K60" i="2"/>
  <c r="S60" i="2"/>
  <c r="M60" i="2"/>
  <c r="U28" i="2"/>
  <c r="H60" i="2"/>
  <c r="J60" i="2"/>
  <c r="O60" i="2"/>
  <c r="P60" i="2"/>
  <c r="I60" i="2"/>
  <c r="U15" i="10"/>
  <c r="U22" i="3"/>
  <c r="U15" i="2"/>
  <c r="U21" i="2"/>
  <c r="U20" i="3"/>
  <c r="U44" i="3"/>
  <c r="U48" i="3"/>
  <c r="U19" i="2"/>
  <c r="U46" i="3"/>
  <c r="U50" i="3"/>
  <c r="U23" i="2"/>
  <c r="U17" i="2"/>
  <c r="U18" i="3"/>
  <c r="R87" i="3"/>
  <c r="K87" i="3"/>
  <c r="S87" i="3"/>
  <c r="H87" i="3"/>
  <c r="N87" i="3"/>
  <c r="O87" i="3"/>
  <c r="I87" i="3"/>
  <c r="M87" i="3"/>
  <c r="J87" i="3"/>
  <c r="Q87" i="3"/>
  <c r="P87" i="3"/>
  <c r="L87" i="3"/>
  <c r="U53" i="2"/>
  <c r="U82" i="3"/>
  <c r="U37" i="2"/>
  <c r="U45" i="2"/>
  <c r="U78" i="3"/>
  <c r="U59" i="3"/>
  <c r="U68" i="3"/>
  <c r="I22" i="7"/>
  <c r="L22" i="7"/>
  <c r="H22" i="7"/>
  <c r="K22" i="7"/>
  <c r="J22" i="7"/>
  <c r="J15" i="7"/>
  <c r="I15" i="7"/>
  <c r="H15" i="7"/>
  <c r="K15" i="7"/>
  <c r="H32" i="7"/>
  <c r="K32" i="7"/>
  <c r="J32" i="7"/>
  <c r="I32" i="7"/>
  <c r="J17" i="7"/>
  <c r="I17" i="7"/>
  <c r="K17" i="7"/>
  <c r="H17" i="7"/>
  <c r="L17" i="7"/>
  <c r="U34" i="7"/>
  <c r="U27" i="7"/>
  <c r="U74" i="3"/>
  <c r="U57" i="3"/>
  <c r="U66" i="3"/>
  <c r="U80" i="3"/>
  <c r="U76" i="3"/>
  <c r="L15" i="7"/>
  <c r="P15" i="7"/>
  <c r="M15" i="7"/>
  <c r="Q15" i="7"/>
  <c r="N15" i="7"/>
  <c r="R15" i="7"/>
  <c r="O15" i="7"/>
  <c r="S15" i="7"/>
  <c r="P17" i="7"/>
  <c r="M17" i="7"/>
  <c r="Q17" i="7"/>
  <c r="N17" i="7"/>
  <c r="R17" i="7"/>
  <c r="O17" i="7"/>
  <c r="S17" i="7"/>
  <c r="P22" i="7"/>
  <c r="M22" i="7"/>
  <c r="Q22" i="7"/>
  <c r="N22" i="7"/>
  <c r="R22" i="7"/>
  <c r="O22" i="7"/>
  <c r="S22" i="7"/>
  <c r="L32" i="7"/>
  <c r="P32" i="7"/>
  <c r="M32" i="7"/>
  <c r="Q32" i="7"/>
  <c r="N32" i="7"/>
  <c r="R32" i="7"/>
  <c r="O32" i="7"/>
  <c r="S32" i="7"/>
  <c r="Q104" i="4"/>
  <c r="O104" i="4"/>
  <c r="L104" i="4"/>
  <c r="I39" i="7" l="1"/>
  <c r="U18" i="10"/>
  <c r="U21" i="10" s="1"/>
  <c r="U28" i="7"/>
  <c r="U51" i="3"/>
  <c r="U83" i="3"/>
  <c r="U17" i="7"/>
  <c r="H39" i="7"/>
  <c r="U32" i="7"/>
  <c r="U22" i="7"/>
  <c r="U15" i="7"/>
  <c r="U24" i="10"/>
  <c r="P104" i="4"/>
  <c r="R104" i="4"/>
  <c r="M104" i="4"/>
  <c r="U39" i="7" l="1"/>
  <c r="U35" i="7"/>
  <c r="N48" i="7" s="1"/>
  <c r="U23" i="7"/>
  <c r="N46" i="7" s="1"/>
  <c r="N47" i="7"/>
  <c r="N31" i="10"/>
  <c r="U18" i="7"/>
  <c r="U60" i="3"/>
  <c r="L95" i="3" s="1"/>
  <c r="L97" i="3"/>
  <c r="U69" i="3"/>
  <c r="L96" i="3" s="1"/>
  <c r="N32" i="10" l="1"/>
  <c r="L94" i="3"/>
  <c r="U85" i="3"/>
  <c r="U37" i="7"/>
  <c r="N45" i="7"/>
  <c r="S144" i="4"/>
  <c r="R144" i="4"/>
  <c r="Q144" i="4"/>
  <c r="P144" i="4"/>
  <c r="O144" i="4"/>
  <c r="N144" i="4"/>
  <c r="M144" i="4"/>
  <c r="L144" i="4"/>
  <c r="N104" i="4"/>
  <c r="U104" i="4"/>
  <c r="F58" i="4"/>
  <c r="F54" i="4"/>
  <c r="F52" i="4"/>
  <c r="F48" i="4"/>
  <c r="F46" i="4"/>
  <c r="F44" i="4"/>
  <c r="S44" i="4" s="1"/>
  <c r="F42" i="4"/>
  <c r="F40" i="4"/>
  <c r="F38" i="4"/>
  <c r="F36" i="4"/>
  <c r="F34" i="4"/>
  <c r="F32" i="4"/>
  <c r="F30" i="4"/>
  <c r="F28" i="4"/>
  <c r="F26" i="4"/>
  <c r="F24" i="4"/>
  <c r="F22" i="4"/>
  <c r="F20" i="4"/>
  <c r="A19" i="4"/>
  <c r="A21" i="4" s="1"/>
  <c r="A23" i="4" s="1"/>
  <c r="A25" i="4" s="1"/>
  <c r="A27" i="4" s="1"/>
  <c r="A33" i="4" s="1"/>
  <c r="A35" i="4" s="1"/>
  <c r="A37" i="4" s="1"/>
  <c r="A39" i="4" s="1"/>
  <c r="A43" i="4" s="1"/>
  <c r="A45" i="4" s="1"/>
  <c r="A47" i="4" s="1"/>
  <c r="A49" i="4" s="1"/>
  <c r="F18" i="4"/>
  <c r="H18" i="4" l="1"/>
  <c r="O18" i="4"/>
  <c r="L98" i="3"/>
  <c r="J20" i="4"/>
  <c r="H20" i="4"/>
  <c r="I20" i="4"/>
  <c r="K20" i="4"/>
  <c r="J28" i="4"/>
  <c r="L28" i="4"/>
  <c r="K28" i="4"/>
  <c r="I28" i="4"/>
  <c r="H28" i="4"/>
  <c r="K36" i="4"/>
  <c r="H36" i="4"/>
  <c r="J36" i="4"/>
  <c r="I36" i="4"/>
  <c r="K44" i="4"/>
  <c r="J44" i="4"/>
  <c r="I44" i="4"/>
  <c r="H44" i="4"/>
  <c r="K54" i="4"/>
  <c r="L54" i="4"/>
  <c r="J54" i="4"/>
  <c r="I54" i="4"/>
  <c r="H54" i="4"/>
  <c r="K24" i="4"/>
  <c r="J24" i="4"/>
  <c r="H24" i="4"/>
  <c r="I24" i="4"/>
  <c r="K48" i="4"/>
  <c r="J48" i="4"/>
  <c r="I48" i="4"/>
  <c r="H48" i="4"/>
  <c r="J22" i="4"/>
  <c r="K22" i="4"/>
  <c r="I22" i="4"/>
  <c r="H22" i="4"/>
  <c r="I30" i="4"/>
  <c r="K30" i="4"/>
  <c r="H30" i="4"/>
  <c r="J30" i="4"/>
  <c r="K38" i="4"/>
  <c r="I38" i="4"/>
  <c r="J38" i="4"/>
  <c r="H38" i="4"/>
  <c r="K46" i="4"/>
  <c r="I46" i="4"/>
  <c r="H46" i="4"/>
  <c r="J46" i="4"/>
  <c r="L58" i="4"/>
  <c r="K58" i="4"/>
  <c r="J58" i="4"/>
  <c r="I58" i="4"/>
  <c r="H58" i="4"/>
  <c r="K18" i="4"/>
  <c r="J18" i="4"/>
  <c r="I18" i="4"/>
  <c r="J32" i="4"/>
  <c r="I32" i="4"/>
  <c r="L32" i="4"/>
  <c r="H32" i="4"/>
  <c r="K32" i="4"/>
  <c r="I40" i="4"/>
  <c r="K40" i="4"/>
  <c r="H40" i="4"/>
  <c r="J40" i="4"/>
  <c r="H26" i="4"/>
  <c r="J26" i="4"/>
  <c r="I26" i="4"/>
  <c r="K26" i="4"/>
  <c r="L34" i="4"/>
  <c r="H34" i="4"/>
  <c r="J34" i="4"/>
  <c r="K34" i="4"/>
  <c r="I34" i="4"/>
  <c r="H42" i="4"/>
  <c r="K42" i="4"/>
  <c r="I42" i="4"/>
  <c r="J42" i="4"/>
  <c r="H52" i="4"/>
  <c r="K52" i="4"/>
  <c r="I52" i="4"/>
  <c r="J52" i="4"/>
  <c r="M18" i="4"/>
  <c r="N18" i="4"/>
  <c r="L18" i="4"/>
  <c r="S18" i="4"/>
  <c r="R18" i="4"/>
  <c r="Q18" i="4"/>
  <c r="P18" i="4"/>
  <c r="R32" i="4"/>
  <c r="N32" i="4"/>
  <c r="Q32" i="4"/>
  <c r="M32" i="4"/>
  <c r="O32" i="4"/>
  <c r="S32" i="4"/>
  <c r="P32" i="4"/>
  <c r="S40" i="4"/>
  <c r="R40" i="4"/>
  <c r="N40" i="4"/>
  <c r="Q40" i="4"/>
  <c r="M40" i="4"/>
  <c r="P40" i="4"/>
  <c r="L40" i="4"/>
  <c r="O40" i="4"/>
  <c r="S20" i="4"/>
  <c r="O20" i="4"/>
  <c r="N20" i="4"/>
  <c r="R20" i="4"/>
  <c r="M20" i="4"/>
  <c r="Q20" i="4"/>
  <c r="L20" i="4"/>
  <c r="P20" i="4"/>
  <c r="R28" i="4"/>
  <c r="N28" i="4"/>
  <c r="Q28" i="4"/>
  <c r="M28" i="4"/>
  <c r="S28" i="4"/>
  <c r="P28" i="4"/>
  <c r="O28" i="4"/>
  <c r="L36" i="4"/>
  <c r="S36" i="4"/>
  <c r="R36" i="4"/>
  <c r="N36" i="4"/>
  <c r="Q36" i="4"/>
  <c r="M36" i="4"/>
  <c r="P36" i="4"/>
  <c r="O36" i="4"/>
  <c r="R44" i="4"/>
  <c r="N44" i="4"/>
  <c r="Q44" i="4"/>
  <c r="M44" i="4"/>
  <c r="P44" i="4"/>
  <c r="L44" i="4"/>
  <c r="O44" i="4"/>
  <c r="S54" i="4"/>
  <c r="O54" i="4"/>
  <c r="R54" i="4"/>
  <c r="N54" i="4"/>
  <c r="Q54" i="4"/>
  <c r="M54" i="4"/>
  <c r="P54" i="4"/>
  <c r="S22" i="4"/>
  <c r="P22" i="4"/>
  <c r="L22" i="4"/>
  <c r="O22" i="4"/>
  <c r="Q22" i="4"/>
  <c r="N22" i="4"/>
  <c r="M22" i="4"/>
  <c r="R22" i="4"/>
  <c r="S30" i="4"/>
  <c r="P30" i="4"/>
  <c r="L30" i="4"/>
  <c r="O30" i="4"/>
  <c r="Q30" i="4"/>
  <c r="N30" i="4"/>
  <c r="M30" i="4"/>
  <c r="R30" i="4"/>
  <c r="P38" i="4"/>
  <c r="L38" i="4"/>
  <c r="S38" i="4"/>
  <c r="O38" i="4"/>
  <c r="R38" i="4"/>
  <c r="N38" i="4"/>
  <c r="Q38" i="4"/>
  <c r="M38" i="4"/>
  <c r="L46" i="4"/>
  <c r="S46" i="4"/>
  <c r="O46" i="4"/>
  <c r="R46" i="4"/>
  <c r="N46" i="4"/>
  <c r="Q46" i="4"/>
  <c r="M46" i="4"/>
  <c r="P46" i="4"/>
  <c r="S58" i="4"/>
  <c r="O58" i="4"/>
  <c r="R58" i="4"/>
  <c r="N58" i="4"/>
  <c r="Q58" i="4"/>
  <c r="M58" i="4"/>
  <c r="P58" i="4"/>
  <c r="R24" i="4"/>
  <c r="N24" i="4"/>
  <c r="Q24" i="4"/>
  <c r="M24" i="4"/>
  <c r="O24" i="4"/>
  <c r="L24" i="4"/>
  <c r="S24" i="4"/>
  <c r="P24" i="4"/>
  <c r="R48" i="4"/>
  <c r="Q48" i="4"/>
  <c r="M48" i="4"/>
  <c r="P48" i="4"/>
  <c r="L48" i="4"/>
  <c r="S48" i="4"/>
  <c r="O48" i="4"/>
  <c r="N48" i="4"/>
  <c r="S26" i="4"/>
  <c r="P26" i="4"/>
  <c r="L26" i="4"/>
  <c r="O26" i="4"/>
  <c r="M26" i="4"/>
  <c r="R26" i="4"/>
  <c r="Q26" i="4"/>
  <c r="N26" i="4"/>
  <c r="N34" i="4"/>
  <c r="S34" i="4"/>
  <c r="O34" i="4"/>
  <c r="R34" i="4"/>
  <c r="Q34" i="4"/>
  <c r="P34" i="4"/>
  <c r="M34" i="4"/>
  <c r="P42" i="4"/>
  <c r="L42" i="4"/>
  <c r="S42" i="4"/>
  <c r="O42" i="4"/>
  <c r="R42" i="4"/>
  <c r="N42" i="4"/>
  <c r="Q42" i="4"/>
  <c r="M42" i="4"/>
  <c r="R52" i="4"/>
  <c r="Q52" i="4"/>
  <c r="M52" i="4"/>
  <c r="P52" i="4"/>
  <c r="L52" i="4"/>
  <c r="S52" i="4"/>
  <c r="O52" i="4"/>
  <c r="N52" i="4"/>
  <c r="N49" i="7"/>
  <c r="L126" i="4"/>
  <c r="P126" i="4"/>
  <c r="N126" i="4"/>
  <c r="R126" i="4"/>
  <c r="O126" i="4"/>
  <c r="S126" i="4"/>
  <c r="M126" i="4"/>
  <c r="Q126" i="4"/>
  <c r="U20" i="4" l="1"/>
  <c r="K61" i="4"/>
  <c r="H61" i="4"/>
  <c r="U32" i="4"/>
  <c r="I61" i="4"/>
  <c r="J61" i="4"/>
  <c r="U34" i="4"/>
  <c r="U58" i="4"/>
  <c r="U26" i="4"/>
  <c r="U38" i="4"/>
  <c r="U36" i="4"/>
  <c r="U28" i="4"/>
  <c r="U24" i="4"/>
  <c r="U46" i="4"/>
  <c r="U40" i="4"/>
  <c r="U42" i="4"/>
  <c r="U48" i="4"/>
  <c r="U52" i="4"/>
  <c r="U30" i="4"/>
  <c r="U22" i="4"/>
  <c r="U54" i="4"/>
  <c r="U44" i="4"/>
  <c r="L61" i="4"/>
  <c r="U18" i="4"/>
  <c r="N61" i="4"/>
  <c r="P61" i="4"/>
  <c r="R61" i="4"/>
  <c r="S61" i="4"/>
  <c r="O61" i="4"/>
  <c r="M61" i="4"/>
  <c r="Q61" i="4"/>
  <c r="U144" i="4"/>
  <c r="U126" i="4"/>
  <c r="H64" i="4" l="1"/>
  <c r="L157" i="4"/>
  <c r="L156" i="4"/>
  <c r="L155" i="4"/>
  <c r="U61" i="4"/>
  <c r="U149" i="4" l="1"/>
  <c r="L154" i="4"/>
  <c r="A16" i="2"/>
  <c r="A18" i="2" s="1"/>
  <c r="A20" i="2" s="1"/>
  <c r="A22" i="2" s="1"/>
  <c r="L158" i="4" l="1"/>
  <c r="U38" i="2"/>
  <c r="L69" i="2" s="1"/>
  <c r="A28" i="2"/>
  <c r="A44" i="2" s="1"/>
  <c r="A52" i="2" s="1"/>
  <c r="U55" i="2" l="1"/>
  <c r="L71" i="2" s="1"/>
  <c r="U30" i="2"/>
  <c r="L68" i="2" s="1"/>
  <c r="U46" i="2"/>
  <c r="L70" i="2" s="1"/>
  <c r="U24" i="2" l="1"/>
  <c r="U58" i="2" s="1"/>
  <c r="L67" i="2" l="1"/>
  <c r="L72" i="2" l="1"/>
  <c r="U38" i="16" l="1"/>
  <c r="U40" i="16" l="1"/>
  <c r="N53" i="16" s="1"/>
  <c r="J72" i="2"/>
  <c r="C8" i="14" s="1"/>
  <c r="N55" i="16" l="1"/>
  <c r="U37" i="22"/>
  <c r="M54" i="22" l="1"/>
  <c r="U38" i="22"/>
  <c r="U41" i="22" s="1"/>
</calcChain>
</file>

<file path=xl/sharedStrings.xml><?xml version="1.0" encoding="utf-8"?>
<sst xmlns="http://schemas.openxmlformats.org/spreadsheetml/2006/main" count="1972" uniqueCount="341">
  <si>
    <t>MEXICALI</t>
  </si>
  <si>
    <t>HORARIOS</t>
  </si>
  <si>
    <t>PERSONAL SOLICITADO</t>
  </si>
  <si>
    <t>HORAS POR DIA POR PERSONA</t>
  </si>
  <si>
    <t>HORAS DIARIAS POR TURNO</t>
  </si>
  <si>
    <t>NOV</t>
  </si>
  <si>
    <t>Archivo General (CAIPE)</t>
  </si>
  <si>
    <t>SECRETARIA DE HACIENDA DEL ESTADO</t>
  </si>
  <si>
    <t>Dirección de Auditoria Fiscal</t>
  </si>
  <si>
    <t>Recaudación de Rentas Tecate</t>
  </si>
  <si>
    <t>Recaudación Central Tijuana (incluye oficina de CENCAFI)</t>
  </si>
  <si>
    <t>Subrecuadación Auxiliar Vía rápida</t>
  </si>
  <si>
    <t>Subrecaudación Auxiliar Cerro Colorado</t>
  </si>
  <si>
    <t>Procuraduría Fiscal Tijuana</t>
  </si>
  <si>
    <t>Inversión Pública</t>
  </si>
  <si>
    <t>ENSENADA</t>
  </si>
  <si>
    <t>Recaudación Ensenada</t>
  </si>
  <si>
    <t>Auditoría Fiscal</t>
  </si>
  <si>
    <t>ROSARITO</t>
  </si>
  <si>
    <t>Recaudación de Rentas ROSARITO</t>
  </si>
  <si>
    <t>PARTIDA</t>
  </si>
  <si>
    <t>TECATE</t>
  </si>
  <si>
    <t>TIJUANA</t>
  </si>
  <si>
    <t>PARTIDAS</t>
  </si>
  <si>
    <t>OFICIALIA MAYOR DE GOBIERNO</t>
  </si>
  <si>
    <t>DIRECCION DE SERVICIOS GENERALES</t>
  </si>
  <si>
    <t xml:space="preserve">TOTAL HORAS </t>
  </si>
  <si>
    <t>TOTAL HORAS</t>
  </si>
  <si>
    <t>TOTALES  DE HORAS/MES</t>
  </si>
  <si>
    <t xml:space="preserve">DIAS DE SERVICIO </t>
  </si>
  <si>
    <t>LUNES-VIERNES</t>
  </si>
  <si>
    <t>SABADO</t>
  </si>
  <si>
    <t>MARTES Y JUEVES</t>
  </si>
  <si>
    <t>LUN- MIER - VIER</t>
  </si>
  <si>
    <t>TIJUANA / TECATE</t>
  </si>
  <si>
    <t xml:space="preserve">MEXICALI                                                                        </t>
  </si>
  <si>
    <t xml:space="preserve">ENSENADA                                                                         </t>
  </si>
  <si>
    <t>RESUMEN  SECRETARIA DE HACIENDA</t>
  </si>
  <si>
    <t>RESUMEN SECRETARIA GENERAL DE GOBIERNO</t>
  </si>
  <si>
    <t>Taller Mecanico</t>
  </si>
  <si>
    <t>Archivo Historico</t>
  </si>
  <si>
    <t>Almacenes Generales del Estado</t>
  </si>
  <si>
    <t>Talleres Gráficos</t>
  </si>
  <si>
    <t>Edificio de Justicia Penal</t>
  </si>
  <si>
    <t>Almacen de Oficial¡a Mayor Tijuana</t>
  </si>
  <si>
    <t>MIERCOLES</t>
  </si>
  <si>
    <t>Centro de Gobierno</t>
  </si>
  <si>
    <t>Centro de Gobierno Ensenada</t>
  </si>
  <si>
    <t>Centro de Gobierno San Quintín</t>
  </si>
  <si>
    <t>TOTAL HORAS MEXICALI</t>
  </si>
  <si>
    <t>TOTAL DE HORAS TIJUANA</t>
  </si>
  <si>
    <t>TOTAL DE HORAS ROSARITO</t>
  </si>
  <si>
    <t>TOTAL DE HORAS ENSENADA</t>
  </si>
  <si>
    <t>TOTAL HORAS ENSENADA</t>
  </si>
  <si>
    <t>SECRETARIA DE INTEGRACION Y BIENESTAR SOCIAL</t>
  </si>
  <si>
    <t>TOTALES</t>
  </si>
  <si>
    <t xml:space="preserve">MEXICALI                         </t>
  </si>
  <si>
    <t>LUNES, MIERCOLES Y VIERNES</t>
  </si>
  <si>
    <t>TOTAL DE HORAS ESTATAL</t>
  </si>
  <si>
    <t>SUMA MEXICALI</t>
  </si>
  <si>
    <t>SUMA TIJUANA</t>
  </si>
  <si>
    <t>SUMA ESTATAL</t>
  </si>
  <si>
    <t>SECRETARIA DEL CAMPO Y SEGURIDAD ALIMENTARIA</t>
  </si>
  <si>
    <t>TOTAL HORAS TIJUANA</t>
  </si>
  <si>
    <t>LUNES Y VIERNES</t>
  </si>
  <si>
    <t xml:space="preserve">MARTES   </t>
  </si>
  <si>
    <t>TOTAL MEXICALI</t>
  </si>
  <si>
    <t>TOTAL TIJUANA</t>
  </si>
  <si>
    <t>TOTAL ENSENADA</t>
  </si>
  <si>
    <t>TOTAL ESTATAL</t>
  </si>
  <si>
    <t>LUNES A VIERNES</t>
  </si>
  <si>
    <t>SECRETARIA DE INCLUSION SOCIAL E IGUALDAD DE GENERO</t>
  </si>
  <si>
    <t>SECRETARIA DEL TRABAJO Y PREVISION SOCIAL</t>
  </si>
  <si>
    <t>RESUMEN OFICIALIA MAYOR DE GOBIERNO</t>
  </si>
  <si>
    <t>OFICIALIA MAYOR</t>
  </si>
  <si>
    <t>TOTAL EMPLEADOS</t>
  </si>
  <si>
    <t>Procuraduría Fiscal</t>
  </si>
  <si>
    <t>Subsecretaría de Tecnologías de Información y Comunicaciones</t>
  </si>
  <si>
    <t>Oficinas de la Secretaría de Hacienda 4to piso</t>
  </si>
  <si>
    <t>Contabilidad, baños comunes y serv admin.</t>
  </si>
  <si>
    <t>Dirección de Gestión Financiera</t>
  </si>
  <si>
    <t>Tesorería del Egresos</t>
  </si>
  <si>
    <t>Coordinación de Tecnologías de Información y Comunicaciones</t>
  </si>
  <si>
    <t>CENCAFI Ensenada</t>
  </si>
  <si>
    <t>SECRETARIA DE HACIENDA</t>
  </si>
  <si>
    <t>DEPENDENCIAS</t>
  </si>
  <si>
    <t>SECRETARIA GENERAL DE GOBIERNO</t>
  </si>
  <si>
    <t>SECRETARIA DE ECONOMIA</t>
  </si>
  <si>
    <t>SECRETARIA DEL TRABAJO</t>
  </si>
  <si>
    <t>SECRETARIA DEL CAMPO</t>
  </si>
  <si>
    <t>SECRETARIA DE INTEGRACION</t>
  </si>
  <si>
    <t>CENCAFI</t>
  </si>
  <si>
    <t>SAT BC CONSORCIO</t>
  </si>
  <si>
    <t>SUMA TECATE</t>
  </si>
  <si>
    <t>SUMA ROSARITO</t>
  </si>
  <si>
    <t>MARTES-VIERNES</t>
  </si>
  <si>
    <t>Armonización Contable</t>
  </si>
  <si>
    <t>UBICACION</t>
  </si>
  <si>
    <t>Lunes a viernes
7:00 a 12:00</t>
  </si>
  <si>
    <t>OFICINA CENTRAL MEXICALI</t>
  </si>
  <si>
    <t>EXTERNA COL. GUAJARDO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</si>
  <si>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</si>
  <si>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</si>
  <si>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</si>
  <si>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</si>
  <si>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</si>
  <si>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</si>
  <si>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</si>
  <si>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</si>
  <si>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</si>
  <si>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</si>
  <si>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DIC</t>
  </si>
  <si>
    <t>OFICINAS DE GOBIERNO TECATE</t>
  </si>
  <si>
    <t>Lunes, Miercoles y Viernes
8:00 a 10:00</t>
  </si>
  <si>
    <t>OFICINAS DE GOBIERNO ROSARITO</t>
  </si>
  <si>
    <t>Martes y Jueves
8:00 a 10:00</t>
  </si>
  <si>
    <t>SUIMA MEXICALI</t>
  </si>
  <si>
    <t>SUMA ENSENADA</t>
  </si>
  <si>
    <t>SCSA DE EJ. SINALOA</t>
  </si>
  <si>
    <t>Lunes a viernes
6:00 a 14:00</t>
  </si>
  <si>
    <t>Lunes a viernes 
6:00 a 14:00</t>
  </si>
  <si>
    <t xml:space="preserve">SCSA (CCIIAA MEXICALI)EJ. SINALOA </t>
  </si>
  <si>
    <t>Lunes a viernes
9:00 a 11:00</t>
  </si>
  <si>
    <t>SCSA CENTRO DE OBIERNO TIJUANA</t>
  </si>
  <si>
    <t>SCA TECATE, MISION SANTO DOMINGO No.1016</t>
  </si>
  <si>
    <t>Lunes a viernes
7:00 a 9:00</t>
  </si>
  <si>
    <t>Lunes a viernes
7:00 a 10:00</t>
  </si>
  <si>
    <t>SCSA CENTRO DE GOBIERNO SAN QUINTIN</t>
  </si>
  <si>
    <t>SCSA CENTRO DE GOBIERNO ENSENADA</t>
  </si>
  <si>
    <t>Lunes a viernes
8:00 a 11:00</t>
  </si>
  <si>
    <t>SERVICIO NACIONAL DEL EMPLEO AV. PIONEROS Y CALLE CALAFIA #1100 CENTRO CIVICO</t>
  </si>
  <si>
    <t>Lunes a viernes
8:00 a 10:00</t>
  </si>
  <si>
    <t>EDIFICIO DEL PODER EJECUTIVO 2do PISO</t>
  </si>
  <si>
    <t>PLAZA PATRIA</t>
  </si>
  <si>
    <t>Lunes a viernes
8:00 a 12:00</t>
  </si>
  <si>
    <t>CENTRO DE GOBIERNO DEL ESTADO</t>
  </si>
  <si>
    <t>Lunes a viernes
7:00 a 13:00</t>
  </si>
  <si>
    <t>Lunes a viernes
9:00 a 17:00</t>
  </si>
  <si>
    <t>Martes y Jueves
7:00 a 15:00</t>
  </si>
  <si>
    <t>Lunes a viernes
7:00 a 15:00</t>
  </si>
  <si>
    <t>SRIA, DE ECONOMIA SUSTENTABLE Y TURISMO, LABORATORIO DE CALIDAD DE AIRE, CALLE SUR Y CALLE 2 OESTE, COL. INDUSTRIAL OTAY</t>
  </si>
  <si>
    <t>SECRETARIA DE ECONOMIA SUSTENTABLE Y TURISMO, CALLE XAVIER VILLAURRUTIA No 1271. ZONA RIO, CANACO</t>
  </si>
  <si>
    <t>CONSORCIO TECNOLOGICO CARRETERA LIBRE TIJUANA-TECATE KM. 126.4, ESQ. BLVD. NOGALES, EL FLORIDO, OFICINAS DEL COCIT.</t>
  </si>
  <si>
    <t xml:space="preserve">SECRETARIA DE ECONOMIA SUSTENTABLE Y TURISMO OFICINA DE PESCA, CENTRO DE GOBIERNO </t>
  </si>
  <si>
    <t>Lunes y viernes
7:00 a 15:00</t>
  </si>
  <si>
    <t>SECRETARIA DE ECONOMIA SUSTENTABLE Y TURISMO OFICINA DE MEDIO AMBIENTE, CENTRO DE GOBIERNO DEL ESTADO</t>
  </si>
  <si>
    <t>Martes
7:00 a 15:00</t>
  </si>
  <si>
    <t>TIJUANA /TECATE</t>
  </si>
  <si>
    <t>Lunes a viernes
7:00 a 14:00</t>
  </si>
  <si>
    <t>Sabado
9:00 a 13:00</t>
  </si>
  <si>
    <t>Lunes, miercoles y viernes
10:00 a 11:00</t>
  </si>
  <si>
    <t>Lunes, miercoles y viernes
15:00 a 16:00</t>
  </si>
  <si>
    <t>Lunes a viernes
12:00 a 15:00</t>
  </si>
  <si>
    <t>Lunes a viernes
7:00 a 11:00</t>
  </si>
  <si>
    <t>Sábados
9:00 a 12:00</t>
  </si>
  <si>
    <t>Lunes a viernes
11:00 a 17:00</t>
  </si>
  <si>
    <t>Sábado
9:00 a 13:00</t>
  </si>
  <si>
    <t>Martes y viernes
8:00 a 9:00</t>
  </si>
  <si>
    <t>Martes y viernes
10:00 a 11:00</t>
  </si>
  <si>
    <t>Lunes a viernes
13:00 a 20:00</t>
  </si>
  <si>
    <t>Sábado
7:00 a 15:00</t>
  </si>
  <si>
    <t>Lunes a viernes
8:00 a 13:00</t>
  </si>
  <si>
    <t>Lunes a viernes
7:00 a 16:00</t>
  </si>
  <si>
    <t>Lunes, Miercoles y Viernes
10:00 a 12:00</t>
  </si>
  <si>
    <t>Lunes a viernes
9:00 a 18:00</t>
  </si>
  <si>
    <t>Lunes a viernes
8:00 a 14:00</t>
  </si>
  <si>
    <t>sabado
9:00 a 13:00</t>
  </si>
  <si>
    <t xml:space="preserve">Lunes a viernes
13:00 a 14:00 </t>
  </si>
  <si>
    <t xml:space="preserve">Lunes a viernes
12:00 a 14:00 </t>
  </si>
  <si>
    <t>Recaudación Central Mexicali</t>
  </si>
  <si>
    <t xml:space="preserve">Dirección de Administración </t>
  </si>
  <si>
    <t>Area operativa, baños comunes y Depto. De
Nóminas de la Dir, de Egresos</t>
  </si>
  <si>
    <t>Oficina de cobro González Ortega (Palaco)</t>
  </si>
  <si>
    <t>Subrecaudación Auxiliar mexicali</t>
  </si>
  <si>
    <t>Subrecaudación Auxiliar de Rentas Cd. Morelos</t>
  </si>
  <si>
    <t>Subrecaudación Auxiliar de Rentas Guadalupe Victoria</t>
  </si>
  <si>
    <t>Subrecuadación Auxiliar San Felipe</t>
  </si>
  <si>
    <t>Dirección de Seguimiento a Paraestatales</t>
  </si>
  <si>
    <t>Lunes a viernes 
8:00 a 13:00</t>
  </si>
  <si>
    <t>Sábado 
9:00 a 13:00</t>
  </si>
  <si>
    <t>Lunes a viernes
14:00 a 18:00</t>
  </si>
  <si>
    <t>Miercoles
7:00 a 11:00</t>
  </si>
  <si>
    <t>Lunes a viernes 
7:00 a 15:00</t>
  </si>
  <si>
    <t>Sabado 
8:00 a 12:00</t>
  </si>
  <si>
    <t>Lunes a viernes
10:00 a 18:00</t>
  </si>
  <si>
    <t>Lunes a viernes
9:00 a 15:00</t>
  </si>
  <si>
    <t>Sabado
8:00 a 12:00</t>
  </si>
  <si>
    <t>Lunes a viernes
6.00 A  14:00</t>
  </si>
  <si>
    <t>Lunes a viernes
8.00 A  12:00</t>
  </si>
  <si>
    <t>Lunes a viernes 
7:00 a 11:00</t>
  </si>
  <si>
    <t>RESUMEN  SECRETARIA DE ECONOMIA</t>
  </si>
  <si>
    <t>RESUMEN  SECRETARIA DE INCLUSION</t>
  </si>
  <si>
    <t>RESUMEN  SECRETARIA DEL TRABAJO</t>
  </si>
  <si>
    <t>RESUMEN  SECRETARIA DEL CAMPO</t>
  </si>
  <si>
    <t>RESUMEN  SECRETARIA DE INTEGRACION</t>
  </si>
  <si>
    <t>Oficialía Mayor de Gobierno (Tercer piso)</t>
  </si>
  <si>
    <t>Dirección de Auditoría Interna y Baños comunes sótano</t>
  </si>
  <si>
    <t>Lunes a viernes
10:00 a 16:00</t>
  </si>
  <si>
    <t>Direccion de Inversion Publica</t>
  </si>
  <si>
    <t>Módulo de Recaudación Manzana 8</t>
  </si>
  <si>
    <t>Bienes Patrimoniales  (4to piso del ejecutivo)</t>
  </si>
  <si>
    <t>Lunes a viernes
11:00 a 13:00</t>
  </si>
  <si>
    <t>Direccion Juridica de Normatividad (2do Piso del ejecutivo)</t>
  </si>
  <si>
    <t>Prestaciones (1er Piso del ejecutivo)</t>
  </si>
  <si>
    <t>Lunes a viernes
9:00 a 10:00</t>
  </si>
  <si>
    <t>Consultorio (sotano del ejecutivo)</t>
  </si>
  <si>
    <t>Lunes a viernes
7:00 a 8:00</t>
  </si>
  <si>
    <t>Credencializacion (Sotano del ejecutivo)</t>
  </si>
  <si>
    <t>Lunes a viernes
8:00 a 9:00</t>
  </si>
  <si>
    <t>Departamento de Mantenimiento y Conservacion (sotano del Ejecutivo)</t>
  </si>
  <si>
    <t>Sudireccion de Servicios Generales  (sotano del Ejecutivo)</t>
  </si>
  <si>
    <t>Lunes a viernes
6:00 a 8:00</t>
  </si>
  <si>
    <t>Archivo General (sotano del Ejecutivo)</t>
  </si>
  <si>
    <t>Lunes a viernes
10:00 a 12:00</t>
  </si>
  <si>
    <t>Lunes a viernes
10:00 a 11:00</t>
  </si>
  <si>
    <t>Magisterio (Rampa de Proveedores sotano del ejecutivo)</t>
  </si>
  <si>
    <t>Estacionamiento de 5 niveles</t>
  </si>
  <si>
    <t>SUBSECRETARIA DE PESCA</t>
  </si>
  <si>
    <t>Martes y Viernes
8:00 a 10:00</t>
  </si>
  <si>
    <t>Lunes a viernes
6:00 a 12:00</t>
  </si>
  <si>
    <t>OFICINAS DE GOBIERNO TIJUANA  (PLAZA PATRIA)</t>
  </si>
  <si>
    <t>OFICINAS DE GOBIERNO TIJUANA (WORDL TRADE CENTER 5TO PISO)</t>
  </si>
  <si>
    <t>OFICINAS DE GOBIERNO TIJUANA  (DIF ZONA RIO TERCERA ETAPA)</t>
  </si>
  <si>
    <t>Martes y viernes
8:00 a 10:00</t>
  </si>
  <si>
    <t>OFICINAS DE GOBIERNO ENSENADA</t>
  </si>
  <si>
    <t>MARTES Y VIERNES</t>
  </si>
  <si>
    <t xml:space="preserve">Oficialía Mayor de Gobierno </t>
  </si>
  <si>
    <t>SAN QUINTIN</t>
  </si>
  <si>
    <t>TOTAL HORAS SAN QUINTIN</t>
  </si>
  <si>
    <t xml:space="preserve">PLAZA BAJA CALIFORNIA (LOCAL 1-A) CALLE CALAFIA No. 1115. </t>
  </si>
  <si>
    <t>Lunes, Miercoles y Virnes                                                               7:00 a 15:00</t>
  </si>
  <si>
    <t>SECRETARIA DE INCLUSION</t>
  </si>
  <si>
    <t>TOTAL DIAS      FEB-DIC</t>
  </si>
  <si>
    <t>TOTAL DIAS     FEB A DIC</t>
  </si>
  <si>
    <t>SECRETARIA DE TURISMO</t>
  </si>
  <si>
    <t xml:space="preserve">Lunes a viernes
8:00 a 15:00 </t>
  </si>
  <si>
    <t xml:space="preserve">SAN FELIPE </t>
  </si>
  <si>
    <t>SUMA SAN FELIPE</t>
  </si>
  <si>
    <t xml:space="preserve">SUMA SAN QUINTIN </t>
  </si>
  <si>
    <t>RESUMEN  SECRETARIA DE TURISMO</t>
  </si>
  <si>
    <t xml:space="preserve">SECRETARIA DEL TRABAJO Y PREVISION SOCIAL </t>
  </si>
  <si>
    <t>TRIBUNAL DE ARBITRAJE DEL ESTADO</t>
  </si>
  <si>
    <t>SECRETARIA DE SEGURIDAD CIUDADANA DE BAJA CALIFORNIA</t>
  </si>
  <si>
    <t>CECC-4</t>
  </si>
  <si>
    <t>LUNES A DOMINGO</t>
  </si>
  <si>
    <t>LUNES A SABADO</t>
  </si>
  <si>
    <t>EDIFICIO ESCORPIO, AV. DE LOS HEROES Y CALLE LIBERTAD S/N, CENTRO CIVICO</t>
  </si>
  <si>
    <t>Lunes a Domingo
7:00 a 15:00</t>
  </si>
  <si>
    <t>Lunes a Domingo 15:00 a 19:00</t>
  </si>
  <si>
    <t>Sabado             6:00 a 10:00</t>
  </si>
  <si>
    <t>Lunes a viernes
07:00 a 15:00</t>
  </si>
  <si>
    <t>GUARDIA ESTATAL, ANTIGUA CARRET. LIBRE TECATE-TIJUANA KM. 15/133, COL. PIEDRAS BLANCAS, TIJUANA, B.C.</t>
  </si>
  <si>
    <t xml:space="preserve">Sabado 
8:00 a 12:00 </t>
  </si>
  <si>
    <t>CENFOCAP, KM. 140 CARRET. LIBRE TECATE-TIJUANA</t>
  </si>
  <si>
    <t xml:space="preserve">Lunes a Sabado
6:00 a 14:00 </t>
  </si>
  <si>
    <t>BASE GUARDIA ESTATAL, DORMITORIOS DENTRO DE CENFOCAP, KM. 140 CARRET. LIBRE TECATE-TIJUANA</t>
  </si>
  <si>
    <t>CECC-4 TECATE</t>
  </si>
  <si>
    <t>CECC-4 ROSARITO</t>
  </si>
  <si>
    <t>Lunes a Sabado 
6:00 a 14:00</t>
  </si>
  <si>
    <t>TOTAL TECATE</t>
  </si>
  <si>
    <t>TOTAL ROSARITO</t>
  </si>
  <si>
    <t xml:space="preserve">RESUMEN  SECRETARIA DE SEGURIDAD CIUDADANA </t>
  </si>
  <si>
    <t xml:space="preserve">  </t>
  </si>
  <si>
    <t>Lunes a Viernes
6:00 a 13:00</t>
  </si>
  <si>
    <t>Lunes a Viernes  6:00 a 10:00</t>
  </si>
  <si>
    <t>Secretaria de la Honestidad, 4to piso Edificio del Ejecutivo, Centro Civico.</t>
  </si>
  <si>
    <t>Lunes a viernes
06:00 a 08:00</t>
  </si>
  <si>
    <t>Poder Ejecutivo, 1er piso.</t>
  </si>
  <si>
    <t>Centro de Gobierno, Ensenada</t>
  </si>
  <si>
    <t>SECRETARIA DE ECONOMIA SUSTENTABLE Y TURISMO . BLV. BENITO JUAREZ #1 COL. ESTEBAN CANTU  (TURISMO)</t>
  </si>
  <si>
    <t>Direccion de Administracion, Direccion de Audotoria y Direccion de Responsabilidades , Av. Lerdo de Tejada y Calle E #1276</t>
  </si>
  <si>
    <t>Direccion de Fiscalizacion y Comision Estatal de Avaluos,  Calzada Independencia y Calle Calafia.</t>
  </si>
  <si>
    <t>SECRETARIA DE LA HONESTIDAD</t>
  </si>
  <si>
    <t>SECRETARIA DE SEGURIDAD</t>
  </si>
  <si>
    <t>SECRETARIA GENERAL DE GOBIERNO DEL ESTADO</t>
  </si>
  <si>
    <t>SECRETARIA DEL MEDIO AMBIENTE Y DESARROLLO SUSTENTABLE</t>
  </si>
  <si>
    <t>SECRETARIA DEL MEDIO AMBIENTE Y DESARROLLO SUSTENTABLE (BENITO JUAREZ NO.1 COL. ESTEBAN CANTU)</t>
  </si>
  <si>
    <t>Lunes a viernes
8:00 A 13:00</t>
  </si>
  <si>
    <t>SECRETARIA DEL MEDIO AMBIENTE Y DESARROLLO SUSTENTABLE (CALLE ORIENTE S/N ESQ. CALLE NUEVA SUR, CIUDAD INDUSTRIAL) LABORATORIO AMBIENTAL.</t>
  </si>
  <si>
    <t>Lunes a viernes
8:00 A 14:00</t>
  </si>
  <si>
    <t>SECRETARIA DEL MEDIO AMBIENTE Y DESARROLLO SUSTENTABLE ( CARRET. TRANSPENINSULAR ENSENADA-LA PAZ #6500, Ex -Ejido Chapultepec,Centro de Gobierno)</t>
  </si>
  <si>
    <t>SECRETARIA DEL MEDIO AMBIENTE</t>
  </si>
  <si>
    <t>SECRETARIA DE PESCA Y ACUACULTURA</t>
  </si>
  <si>
    <t>Lunes a viernes
8:00 A 10:00</t>
  </si>
  <si>
    <t>SECRETARIA DE PESCA</t>
  </si>
  <si>
    <t>Oficina Central (Benito Juarez y Montejano)</t>
  </si>
  <si>
    <t>CENTRO DE CONVENCIONES, Autopista Tijuana-Ensenada escenica no. 1029, ejido Mazatlan, Playas de Rosarito</t>
  </si>
  <si>
    <t>Oficina Adm. San Felipe, Mar de Cortez no. 614, Centro comercial La Plazita</t>
  </si>
  <si>
    <t>Aeropuerto Internacional San Felipe, Km. 13 Carretera A Aeropuerto 21850, San Felipe.</t>
  </si>
  <si>
    <t>Oficinas adm. Ensenada (Lazaro Cardenas 1477, Centro,Fracc. Bahia ensenada)</t>
  </si>
  <si>
    <t xml:space="preserve">Oficinas Adm. San Quintin, Ejido Padre Kino </t>
  </si>
  <si>
    <t>SECRETARIA DE ECONOMIA E INNOVACION</t>
  </si>
  <si>
    <t xml:space="preserve">SECRETARIA DE ECONOMIA, EDIFICIO DEL PODER EJECUTIVO 4to/2do PISO </t>
  </si>
  <si>
    <t>Edificio del Ejecutivo en Ensenada Y Sub secretaria de Pesca</t>
  </si>
  <si>
    <t>Lunes a viernes
8.00 A  14:00</t>
  </si>
  <si>
    <t>CENTRO DE LA CULTURA DE  LA LEGALIDAD, CALLE PERIMETRAL NO. 7125, ZONA URBANA RIO TIJUANA, 3ERA ETAPA.</t>
  </si>
  <si>
    <t>Lunes a viernes 
7.00 A  14:00</t>
  </si>
  <si>
    <t>DELEGACION DE LA SECRETARIA GENERAL DE ENSENADA, CALZ. TRANSPENINSULAR ENSENADA-LA PAZ NO 6500 EX EJIDO CHAPULTEPEC, CENTRO DE GOBIERNO ENSENADA</t>
  </si>
  <si>
    <t>DELEGACION DE LA SECRETARIA GENERAL DE TECATE, MISION SANTO DOMINGO NO 1016 FRANCCIONAMIENTO EL DESCANSO.</t>
  </si>
  <si>
    <t>DELEGACION DE LA SECRETARIA GENERAL EN ROSARITO, CALLE JOSE HAROS AGUILAR NO 2004, FRACC. VILLA TURISTICA</t>
  </si>
  <si>
    <t>SUBSECRETARIA DE ESTUDIOS Y  ASUNTOS LEGISLATIVOS (DIRECCION DE ADMINISTRACION)  - PASAJE SAN MIGUEL  # 1090</t>
  </si>
  <si>
    <t>DIRECCION DEL ARCHIVO GENERAL DE NOTARIAS, AV. VILLA HERMOSA ESQ. NAVOLATO S/N, COL. GUAJARDO</t>
  </si>
  <si>
    <t>DIRECCION DE REGISTRO CIVIL; PRIMER PISO EDIFICIO DEL EJECUTIVO</t>
  </si>
  <si>
    <t>OFICINA DEL TITULAR, 3ER PISO EDIFICIO DEL EJECUTIVO.</t>
  </si>
  <si>
    <t>Lunes a viernes
8:00 A 12:00</t>
  </si>
  <si>
    <t>TALLERES GRFICOS DEL ESTADO, AV. MADERO NO. 1981, COLONIA NUEVA.</t>
  </si>
  <si>
    <t>CONSEJERIA JURIDICA</t>
  </si>
  <si>
    <t>Lunes a viernes
8.00 A  13:00</t>
  </si>
  <si>
    <t>DIRECCION JURIDICA CONTENCIOSA, SEGUNDO PISO, EDIFICIO DEL EJECUTIVO</t>
  </si>
  <si>
    <t>DIRECCION DE PROYECTOS LEGISLATIVOS, SEGUNDO PISO, EDIFICIO DEL EJECUTIVO</t>
  </si>
  <si>
    <t>CONSEJERIA JURIDICA DEL ESTADO, SEGUNDO PISO, EDIFICIO DEL EJECUTIVO</t>
  </si>
  <si>
    <t>DEFENSORIA PUBLICA CENTRO DE JUSTICIA PENAL, CALZADA DE LOS PRESIDENTES (RIO NUEVO)</t>
  </si>
  <si>
    <t>DEFENSORIA PUBLICA CERESO, CALLE SUR S/N, COL. BELLAVISTA</t>
  </si>
  <si>
    <t>CARRETERA TIJUANA-TECATE KM. 1.5 PASO DEL ÁGUILA, C.P.21440</t>
  </si>
  <si>
    <t>Lunes a viernes 
8:00 A 13:00</t>
  </si>
  <si>
    <t>CALLE JOSÉ HAROS 2004, FRACC. VILLA TURISTICA, SEGUNDO PISO</t>
  </si>
  <si>
    <t>CALLE QUINTA 7951, ENTRE AV. NIÑOS HÉROES Y F. MARTÍNEZ, ZONA CENTRO, C.P. 22000</t>
  </si>
  <si>
    <t>Lunes a viernes 
8.00 A  13:00</t>
  </si>
  <si>
    <t>CALLE NOVENA E INSURGENTES 1192 COL. BUSTAMANTE, C.P. 22840</t>
  </si>
  <si>
    <t>CALLE DÉCIMA Y “A” S/N, FRACC. CIUDAD SAN QUINTÍN</t>
  </si>
  <si>
    <t>TOTAL SAN QUINTIN</t>
  </si>
  <si>
    <t>RESUMEN CONSEJERIA JURIDICA</t>
  </si>
  <si>
    <t>SUBDIRECCION DE SERVICIOS GENERALES</t>
  </si>
  <si>
    <t>Lunes a Viernes             6:00 a 8:00</t>
  </si>
  <si>
    <t>Lunes a Viernes 
10:00 a 12:00</t>
  </si>
  <si>
    <t>SECRETARIA DE LA HONESTIDAD Y FUNCION PUBLICA</t>
  </si>
  <si>
    <t>Lunes a Viernes          6:00 a 10:00</t>
  </si>
  <si>
    <t>SAN FELIPE</t>
  </si>
  <si>
    <t>DIRECCION DE REGISTRO PUBLICO DE LA PROPIEDAD Y DE COMERCIO</t>
  </si>
  <si>
    <t>DIRECCION DE REGISTO PUBLICO DE LA PROPIEDAD ; PRIMER PISO EDIFICIO DEL EJECUTIVO. Calzada Independencia y Ave De los Heroes, 994 Col. Centro Civico  21000 B.C.Calzada Independencia y Ave De los Heroes, 994 Col. Centro Civico  21000 B.C.</t>
  </si>
  <si>
    <t>Lunes a viernes
06:00 A 14:00</t>
  </si>
  <si>
    <t>REGISTRO PUBLICO DE LA  PROPIEDAD, OFICINA REGISTRAL ROSARITO, Xavier Villaurrutia 1271, Zona Urbana Rio Tijuana 22010 Tijuana B. C.</t>
  </si>
  <si>
    <t>REGISTRO PUBLICO DE LA  PROPIEDAD, OFICINA REGISTRAL   ENSENADA, Carretera transpeninsular Ensenada - La Paz 6500 Ex Ejido Chapultepec, 22785 Ensenada B.C.</t>
  </si>
  <si>
    <t xml:space="preserve">REGISTRO PUBLICO DE LA  PROPIEDAD, OFICINA REGISTRAL TECATE, Calle Mision Santo Domingo, numero 1016, Dolonia el Descanso, tecate B.C. </t>
  </si>
  <si>
    <t>Lunes a viernes
07:00 A 11:00</t>
  </si>
  <si>
    <t>DIRECCION DE REGISTRO PUBLICO</t>
  </si>
  <si>
    <t>CALCULO DEL SERVICIO DE LIMPIEZA PARA EL PERIODO DEL 16 DE MARZO AL 31 DE DICIEMBRE DE 2022</t>
  </si>
  <si>
    <t>RESUMEN  SECRETARIA DEL MEDIO AMBIENTE</t>
  </si>
  <si>
    <t>RESUMEN  SECRETARIA DE LA HONESTIDAD</t>
  </si>
  <si>
    <t>RESUMEN  REGISTRO PUBLICO</t>
  </si>
  <si>
    <t>CALCULO DEL SERVICIO DE LIMPIEZA PARA EL PERIODO DE 16 MARZO AL 31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</si>
</sst>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_ ;\-#,##0\ 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Arial"/>
      <family val="2"/>
    </font>
    <font>
      <sz val="8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6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8"/>
      <name val="Calibri"/>
      <family val="2"/>
      <scheme val="minor"/>
    </font>
    <font>
      <b/>
      <sz val="15"/>
      <color theme="1"/>
      <name val="Arial"/>
      <family val="2"/>
    </font>
    <font>
      <sz val="8"/>
      <name val="Calibri"/>
      <family val="2"/>
    </font>
    <font>
      <sz val="11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5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5" fillId="0" borderId="0" applyFont="0" applyFill="0" applyBorder="0" applyAlignment="0" applyProtection="0"/>
  </cellStyleXfs>
  <cellXfs count="962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0" fontId="2" fillId="0" borderId="2" xfId="0" applyFont="1" applyBorder="1"/>
    <xf numFmtId="0" fontId="2" fillId="0" borderId="3" xfId="0" applyFont="1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8" xfId="0" applyFont="1" applyBorder="1" applyAlignment="1">
      <alignment horizont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/>
    <xf numFmtId="0" fontId="13" fillId="0" borderId="0" xfId="0" applyFont="1" applyAlignment="1">
      <alignment horizont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0" xfId="0"/>
    <xf numFmtId="0" fontId="0" fillId="0" borderId="0" xfId="0" applyAlignment="1">
      <alignment vertical="center" wrapText="1"/>
    </xf>
    <xf numFmtId="0" fontId="17" fillId="0" borderId="0" xfId="0" applyFont="1" applyAlignment="1">
      <alignment vertical="center" wrapText="1"/>
    </xf>
    <xf numFmtId="44" fontId="15" fillId="0" borderId="0" xfId="1" applyFont="1" applyFill="1" applyAlignment="1">
      <alignment vertical="center" wrapText="1"/>
    </xf>
    <xf numFmtId="0" fontId="7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" fontId="14" fillId="0" borderId="3" xfId="0" applyNumberFormat="1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4" fontId="0" fillId="0" borderId="0" xfId="0" applyNumberFormat="1"/>
    <xf numFmtId="0" fontId="0" fillId="0" borderId="7" xfId="0" applyBorder="1"/>
    <xf numFmtId="0" fontId="0" fillId="0" borderId="5" xfId="0" applyBorder="1"/>
    <xf numFmtId="0" fontId="5" fillId="3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3" fontId="19" fillId="0" borderId="1" xfId="0" applyNumberFormat="1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9" borderId="1" xfId="0" applyFont="1" applyFill="1" applyBorder="1" applyAlignment="1">
      <alignment horizontal="center" vertical="center"/>
    </xf>
    <xf numFmtId="3" fontId="19" fillId="4" borderId="1" xfId="0" applyNumberFormat="1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1" xfId="0" applyFont="1" applyBorder="1"/>
    <xf numFmtId="0" fontId="0" fillId="0" borderId="1" xfId="0" applyBorder="1" applyAlignment="1">
      <alignment vertical="center"/>
    </xf>
    <xf numFmtId="0" fontId="5" fillId="0" borderId="0" xfId="0" applyFont="1" applyBorder="1" applyAlignment="1">
      <alignment horizontal="center"/>
    </xf>
    <xf numFmtId="0" fontId="22" fillId="9" borderId="5" xfId="0" applyFont="1" applyFill="1" applyBorder="1" applyAlignment="1">
      <alignment horizontal="center" vertical="center"/>
    </xf>
    <xf numFmtId="0" fontId="2" fillId="0" borderId="0" xfId="0" applyFont="1" applyBorder="1"/>
    <xf numFmtId="44" fontId="3" fillId="0" borderId="0" xfId="0" applyNumberFormat="1" applyFont="1" applyBorder="1" applyAlignment="1">
      <alignment horizontal="center" vertical="center"/>
    </xf>
    <xf numFmtId="44" fontId="0" fillId="0" borderId="0" xfId="0" applyNumberFormat="1" applyFont="1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7" fillId="9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Border="1"/>
    <xf numFmtId="44" fontId="0" fillId="0" borderId="0" xfId="0" applyNumberFormat="1" applyBorder="1" applyAlignment="1">
      <alignment vertical="center"/>
    </xf>
    <xf numFmtId="0" fontId="0" fillId="0" borderId="0" xfId="0" applyFill="1" applyBorder="1"/>
    <xf numFmtId="3" fontId="0" fillId="0" borderId="0" xfId="0" applyNumberFormat="1" applyBorder="1"/>
    <xf numFmtId="44" fontId="0" fillId="0" borderId="0" xfId="0" applyNumberForma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/>
    </xf>
    <xf numFmtId="44" fontId="2" fillId="0" borderId="0" xfId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12" fillId="0" borderId="0" xfId="0" applyFont="1" applyAlignment="1"/>
    <xf numFmtId="0" fontId="0" fillId="0" borderId="1" xfId="0" applyBorder="1" applyAlignment="1">
      <alignment horizontal="center" wrapText="1"/>
    </xf>
    <xf numFmtId="0" fontId="25" fillId="0" borderId="2" xfId="0" applyFont="1" applyBorder="1" applyAlignment="1">
      <alignment horizontal="center"/>
    </xf>
    <xf numFmtId="3" fontId="0" fillId="0" borderId="5" xfId="0" applyNumberForma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4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center"/>
    </xf>
    <xf numFmtId="3" fontId="3" fillId="4" borderId="1" xfId="0" applyNumberFormat="1" applyFont="1" applyFill="1" applyBorder="1" applyAlignment="1">
      <alignment horizontal="center" vertical="center" wrapText="1"/>
    </xf>
    <xf numFmtId="3" fontId="2" fillId="4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/>
    </xf>
    <xf numFmtId="3" fontId="5" fillId="4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3" fontId="5" fillId="3" borderId="1" xfId="0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 wrapText="1"/>
    </xf>
    <xf numFmtId="0" fontId="7" fillId="1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0" fillId="0" borderId="6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/>
    </xf>
    <xf numFmtId="0" fontId="1" fillId="9" borderId="16" xfId="0" applyFont="1" applyFill="1" applyBorder="1" applyAlignment="1">
      <alignment horizontal="center" vertical="center"/>
    </xf>
    <xf numFmtId="0" fontId="0" fillId="0" borderId="16" xfId="0" applyBorder="1"/>
    <xf numFmtId="0" fontId="4" fillId="0" borderId="9" xfId="0" applyFont="1" applyBorder="1" applyAlignment="1">
      <alignment horizontal="center" vertical="center"/>
    </xf>
    <xf numFmtId="0" fontId="1" fillId="0" borderId="9" xfId="0" applyFont="1" applyBorder="1"/>
    <xf numFmtId="0" fontId="0" fillId="0" borderId="8" xfId="0" applyBorder="1"/>
    <xf numFmtId="0" fontId="0" fillId="0" borderId="17" xfId="0" applyBorder="1"/>
    <xf numFmtId="3" fontId="26" fillId="4" borderId="1" xfId="0" applyNumberFormat="1" applyFont="1" applyFill="1" applyBorder="1" applyAlignment="1">
      <alignment horizontal="center" vertical="center" wrapText="1"/>
    </xf>
    <xf numFmtId="3" fontId="26" fillId="2" borderId="1" xfId="0" applyNumberFormat="1" applyFont="1" applyFill="1" applyBorder="1" applyAlignment="1">
      <alignment horizontal="center" vertical="center" wrapText="1"/>
    </xf>
    <xf numFmtId="3" fontId="26" fillId="3" borderId="1" xfId="0" applyNumberFormat="1" applyFont="1" applyFill="1" applyBorder="1" applyAlignment="1">
      <alignment horizontal="center" vertical="center" wrapText="1"/>
    </xf>
    <xf numFmtId="3" fontId="26" fillId="6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1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1" fillId="0" borderId="1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44" fontId="1" fillId="0" borderId="0" xfId="0" applyNumberFormat="1" applyFont="1" applyBorder="1" applyAlignment="1">
      <alignment horizontal="center"/>
    </xf>
    <xf numFmtId="44" fontId="1" fillId="0" borderId="20" xfId="0" applyNumberFormat="1" applyFont="1" applyBorder="1" applyAlignment="1">
      <alignment horizontal="center" vertical="center"/>
    </xf>
    <xf numFmtId="44" fontId="1" fillId="0" borderId="2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2" fillId="0" borderId="24" xfId="0" applyFont="1" applyBorder="1" applyAlignment="1">
      <alignment horizontal="center"/>
    </xf>
    <xf numFmtId="0" fontId="0" fillId="0" borderId="16" xfId="0" applyBorder="1" applyAlignment="1">
      <alignment horizontal="center" vertical="center"/>
    </xf>
    <xf numFmtId="44" fontId="0" fillId="0" borderId="16" xfId="0" applyNumberFormat="1" applyBorder="1" applyAlignment="1">
      <alignment horizontal="center" vertical="center"/>
    </xf>
    <xf numFmtId="3" fontId="19" fillId="9" borderId="16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44" fontId="1" fillId="0" borderId="1" xfId="0" applyNumberFormat="1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/>
    </xf>
    <xf numFmtId="0" fontId="0" fillId="0" borderId="23" xfId="0" applyBorder="1"/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3" fontId="19" fillId="0" borderId="15" xfId="0" applyNumberFormat="1" applyFont="1" applyFill="1" applyBorder="1" applyAlignment="1">
      <alignment horizontal="center" vertical="center" wrapText="1"/>
    </xf>
    <xf numFmtId="3" fontId="20" fillId="7" borderId="18" xfId="0" applyNumberFormat="1" applyFont="1" applyFill="1" applyBorder="1" applyAlignment="1">
      <alignment horizontal="center" vertical="center" wrapText="1"/>
    </xf>
    <xf numFmtId="3" fontId="20" fillId="7" borderId="1" xfId="0" applyNumberFormat="1" applyFont="1" applyFill="1" applyBorder="1" applyAlignment="1">
      <alignment horizontal="center" vertical="center" wrapText="1"/>
    </xf>
    <xf numFmtId="3" fontId="20" fillId="2" borderId="18" xfId="0" applyNumberFormat="1" applyFont="1" applyFill="1" applyBorder="1" applyAlignment="1">
      <alignment horizontal="center" vertical="center" wrapText="1"/>
    </xf>
    <xf numFmtId="3" fontId="20" fillId="2" borderId="1" xfId="0" applyNumberFormat="1" applyFont="1" applyFill="1" applyBorder="1" applyAlignment="1">
      <alignment horizontal="center" vertical="center" wrapText="1"/>
    </xf>
    <xf numFmtId="3" fontId="19" fillId="4" borderId="3" xfId="0" applyNumberFormat="1" applyFont="1" applyFill="1" applyBorder="1" applyAlignment="1">
      <alignment horizontal="center" vertical="center" wrapText="1"/>
    </xf>
    <xf numFmtId="3" fontId="19" fillId="0" borderId="27" xfId="0" applyNumberFormat="1" applyFont="1" applyFill="1" applyBorder="1" applyAlignment="1">
      <alignment horizontal="center" vertical="center" wrapText="1"/>
    </xf>
    <xf numFmtId="3" fontId="16" fillId="13" borderId="1" xfId="0" applyNumberFormat="1" applyFont="1" applyFill="1" applyBorder="1" applyAlignment="1">
      <alignment horizontal="center" vertical="center" wrapText="1"/>
    </xf>
    <xf numFmtId="44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0" fillId="0" borderId="5" xfId="0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7" borderId="4" xfId="0" applyFont="1" applyFill="1" applyBorder="1" applyAlignment="1">
      <alignment horizontal="center" wrapText="1"/>
    </xf>
    <xf numFmtId="0" fontId="14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44" fontId="30" fillId="0" borderId="0" xfId="1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7" fillId="9" borderId="24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7" fillId="9" borderId="16" xfId="0" applyFont="1" applyFill="1" applyBorder="1" applyAlignment="1">
      <alignment horizontal="center" vertical="center"/>
    </xf>
    <xf numFmtId="0" fontId="7" fillId="9" borderId="14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44" fontId="0" fillId="0" borderId="13" xfId="0" applyNumberFormat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0" fillId="0" borderId="24" xfId="0" applyFill="1" applyBorder="1"/>
    <xf numFmtId="0" fontId="5" fillId="0" borderId="24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/>
    </xf>
    <xf numFmtId="0" fontId="0" fillId="0" borderId="13" xfId="0" applyBorder="1"/>
    <xf numFmtId="0" fontId="2" fillId="0" borderId="11" xfId="0" applyFont="1" applyFill="1" applyBorder="1" applyAlignment="1">
      <alignment vertical="center"/>
    </xf>
    <xf numFmtId="0" fontId="0" fillId="0" borderId="24" xfId="0" applyBorder="1"/>
    <xf numFmtId="0" fontId="5" fillId="0" borderId="24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30" fillId="13" borderId="1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 wrapText="1"/>
    </xf>
    <xf numFmtId="3" fontId="16" fillId="13" borderId="18" xfId="0" applyNumberFormat="1" applyFont="1" applyFill="1" applyBorder="1" applyAlignment="1">
      <alignment horizontal="center" vertical="center" wrapText="1"/>
    </xf>
    <xf numFmtId="3" fontId="19" fillId="4" borderId="28" xfId="0" applyNumberFormat="1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/>
    </xf>
    <xf numFmtId="3" fontId="19" fillId="4" borderId="18" xfId="0" applyNumberFormat="1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3" fontId="16" fillId="13" borderId="5" xfId="0" applyNumberFormat="1" applyFont="1" applyFill="1" applyBorder="1" applyAlignment="1">
      <alignment horizontal="center" vertical="center" wrapText="1"/>
    </xf>
    <xf numFmtId="3" fontId="16" fillId="13" borderId="15" xfId="0" applyNumberFormat="1" applyFont="1" applyFill="1" applyBorder="1" applyAlignment="1">
      <alignment horizontal="center" vertical="center" wrapText="1"/>
    </xf>
    <xf numFmtId="3" fontId="19" fillId="4" borderId="27" xfId="0" applyNumberFormat="1" applyFont="1" applyFill="1" applyBorder="1" applyAlignment="1">
      <alignment horizontal="center" vertical="center" wrapText="1"/>
    </xf>
    <xf numFmtId="3" fontId="20" fillId="7" borderId="15" xfId="0" applyNumberFormat="1" applyFont="1" applyFill="1" applyBorder="1" applyAlignment="1">
      <alignment horizontal="center" vertical="center" wrapText="1"/>
    </xf>
    <xf numFmtId="3" fontId="20" fillId="2" borderId="15" xfId="0" applyNumberFormat="1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/>
    </xf>
    <xf numFmtId="3" fontId="19" fillId="4" borderId="15" xfId="0" applyNumberFormat="1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3" fontId="16" fillId="13" borderId="7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/>
    <xf numFmtId="0" fontId="0" fillId="0" borderId="0" xfId="0" applyFill="1" applyBorder="1" applyAlignment="1"/>
    <xf numFmtId="0" fontId="16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/>
    <xf numFmtId="3" fontId="19" fillId="0" borderId="0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/>
    </xf>
    <xf numFmtId="44" fontId="30" fillId="0" borderId="0" xfId="1" applyFont="1" applyFill="1" applyBorder="1" applyAlignment="1">
      <alignment horizontal="center"/>
    </xf>
    <xf numFmtId="3" fontId="19" fillId="0" borderId="24" xfId="0" applyNumberFormat="1" applyFont="1" applyFill="1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/>
    </xf>
    <xf numFmtId="3" fontId="16" fillId="0" borderId="0" xfId="0" applyNumberFormat="1" applyFont="1" applyFill="1" applyBorder="1" applyAlignment="1">
      <alignment horizontal="center" vertical="center" wrapText="1"/>
    </xf>
    <xf numFmtId="3" fontId="20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3" fontId="19" fillId="0" borderId="6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0" fontId="16" fillId="13" borderId="7" xfId="0" applyFont="1" applyFill="1" applyBorder="1" applyAlignment="1">
      <alignment vertical="center" wrapText="1"/>
    </xf>
    <xf numFmtId="0" fontId="18" fillId="4" borderId="7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3" fontId="19" fillId="0" borderId="7" xfId="0" applyNumberFormat="1" applyFont="1" applyFill="1" applyBorder="1" applyAlignment="1">
      <alignment horizontal="center" vertical="center" wrapText="1"/>
    </xf>
    <xf numFmtId="3" fontId="19" fillId="0" borderId="5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3" fontId="19" fillId="9" borderId="1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4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3" fontId="6" fillId="0" borderId="11" xfId="0" applyNumberFormat="1" applyFont="1" applyFill="1" applyBorder="1" applyAlignment="1">
      <alignment horizontal="center" vertical="center"/>
    </xf>
    <xf numFmtId="3" fontId="26" fillId="4" borderId="18" xfId="0" applyNumberFormat="1" applyFont="1" applyFill="1" applyBorder="1" applyAlignment="1">
      <alignment horizontal="center" vertical="center" wrapText="1"/>
    </xf>
    <xf numFmtId="3" fontId="26" fillId="4" borderId="15" xfId="0" applyNumberFormat="1" applyFont="1" applyFill="1" applyBorder="1" applyAlignment="1">
      <alignment horizontal="center" vertical="center" wrapText="1"/>
    </xf>
    <xf numFmtId="3" fontId="26" fillId="7" borderId="28" xfId="0" applyNumberFormat="1" applyFont="1" applyFill="1" applyBorder="1" applyAlignment="1">
      <alignment horizontal="center" vertical="center" wrapText="1"/>
    </xf>
    <xf numFmtId="3" fontId="26" fillId="7" borderId="4" xfId="0" applyNumberFormat="1" applyFont="1" applyFill="1" applyBorder="1" applyAlignment="1">
      <alignment horizontal="center" vertical="center" wrapText="1"/>
    </xf>
    <xf numFmtId="3" fontId="26" fillId="7" borderId="27" xfId="0" applyNumberFormat="1" applyFont="1" applyFill="1" applyBorder="1" applyAlignment="1">
      <alignment horizontal="center" vertical="center" wrapText="1"/>
    </xf>
    <xf numFmtId="3" fontId="26" fillId="2" borderId="18" xfId="0" applyNumberFormat="1" applyFont="1" applyFill="1" applyBorder="1" applyAlignment="1">
      <alignment horizontal="center" vertical="center" wrapText="1"/>
    </xf>
    <xf numFmtId="3" fontId="26" fillId="2" borderId="2" xfId="0" applyNumberFormat="1" applyFont="1" applyFill="1" applyBorder="1" applyAlignment="1">
      <alignment horizontal="center" vertical="center" wrapText="1"/>
    </xf>
    <xf numFmtId="3" fontId="26" fillId="2" borderId="15" xfId="0" applyNumberFormat="1" applyFont="1" applyFill="1" applyBorder="1" applyAlignment="1">
      <alignment horizontal="center" vertical="center" wrapText="1"/>
    </xf>
    <xf numFmtId="3" fontId="26" fillId="0" borderId="1" xfId="0" applyNumberFormat="1" applyFont="1" applyFill="1" applyBorder="1" applyAlignment="1">
      <alignment horizontal="center" vertical="center" wrapText="1"/>
    </xf>
    <xf numFmtId="3" fontId="26" fillId="0" borderId="7" xfId="0" applyNumberFormat="1" applyFont="1" applyFill="1" applyBorder="1" applyAlignment="1">
      <alignment horizontal="center" vertical="center" wrapText="1"/>
    </xf>
    <xf numFmtId="3" fontId="26" fillId="0" borderId="5" xfId="0" applyNumberFormat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 wrapText="1"/>
    </xf>
    <xf numFmtId="3" fontId="26" fillId="4" borderId="5" xfId="0" applyNumberFormat="1" applyFont="1" applyFill="1" applyBorder="1" applyAlignment="1">
      <alignment horizontal="center" vertical="center" wrapText="1"/>
    </xf>
    <xf numFmtId="0" fontId="16" fillId="0" borderId="31" xfId="0" applyFont="1" applyFill="1" applyBorder="1" applyAlignment="1">
      <alignment vertical="center" wrapText="1"/>
    </xf>
    <xf numFmtId="0" fontId="18" fillId="0" borderId="31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 wrapText="1"/>
    </xf>
    <xf numFmtId="0" fontId="29" fillId="0" borderId="31" xfId="0" applyFont="1" applyFill="1" applyBorder="1" applyAlignment="1">
      <alignment horizontal="center" vertical="center" wrapText="1"/>
    </xf>
    <xf numFmtId="0" fontId="25" fillId="0" borderId="31" xfId="0" applyFont="1" applyFill="1" applyBorder="1" applyAlignment="1">
      <alignment horizontal="center"/>
    </xf>
    <xf numFmtId="0" fontId="25" fillId="0" borderId="3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3" fontId="26" fillId="0" borderId="6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3" fontId="26" fillId="4" borderId="7" xfId="0" applyNumberFormat="1" applyFont="1" applyFill="1" applyBorder="1" applyAlignment="1">
      <alignment horizontal="center" vertical="center" wrapText="1"/>
    </xf>
    <xf numFmtId="3" fontId="16" fillId="0" borderId="32" xfId="0" applyNumberFormat="1" applyFont="1" applyFill="1" applyBorder="1" applyAlignment="1">
      <alignment horizontal="center" vertical="center" wrapText="1"/>
    </xf>
    <xf numFmtId="3" fontId="26" fillId="0" borderId="32" xfId="0" applyNumberFormat="1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/>
    </xf>
    <xf numFmtId="3" fontId="26" fillId="0" borderId="11" xfId="0" applyNumberFormat="1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/>
    </xf>
    <xf numFmtId="3" fontId="6" fillId="0" borderId="32" xfId="0" applyNumberFormat="1" applyFont="1" applyFill="1" applyBorder="1" applyAlignment="1">
      <alignment horizontal="center" vertical="center"/>
    </xf>
    <xf numFmtId="3" fontId="19" fillId="0" borderId="32" xfId="0" applyNumberFormat="1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/>
    </xf>
    <xf numFmtId="0" fontId="13" fillId="0" borderId="24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44" fontId="2" fillId="0" borderId="0" xfId="1" applyFont="1" applyFill="1" applyBorder="1" applyAlignment="1">
      <alignment horizontal="center"/>
    </xf>
    <xf numFmtId="3" fontId="19" fillId="9" borderId="0" xfId="0" applyNumberFormat="1" applyFont="1" applyFill="1" applyBorder="1" applyAlignment="1">
      <alignment horizontal="center" vertical="center" wrapText="1"/>
    </xf>
    <xf numFmtId="3" fontId="23" fillId="0" borderId="0" xfId="0" applyNumberFormat="1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 wrapText="1"/>
    </xf>
    <xf numFmtId="3" fontId="14" fillId="0" borderId="5" xfId="0" applyNumberFormat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3" fontId="26" fillId="0" borderId="0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/>
    </xf>
    <xf numFmtId="0" fontId="14" fillId="0" borderId="3" xfId="0" applyFont="1" applyBorder="1" applyAlignment="1">
      <alignment vertical="center" wrapText="1"/>
    </xf>
    <xf numFmtId="0" fontId="30" fillId="13" borderId="3" xfId="0" applyFont="1" applyFill="1" applyBorder="1" applyAlignment="1">
      <alignment horizontal="center" vertical="center"/>
    </xf>
    <xf numFmtId="0" fontId="3" fillId="13" borderId="3" xfId="0" applyFont="1" applyFill="1" applyBorder="1" applyAlignment="1">
      <alignment horizontal="center" vertical="center" wrapText="1"/>
    </xf>
    <xf numFmtId="0" fontId="2" fillId="13" borderId="3" xfId="0" applyFont="1" applyFill="1" applyBorder="1" applyAlignment="1">
      <alignment horizontal="center" vertical="center"/>
    </xf>
    <xf numFmtId="0" fontId="2" fillId="13" borderId="3" xfId="0" applyFont="1" applyFill="1" applyBorder="1" applyAlignment="1">
      <alignment horizontal="center" vertical="center" wrapText="1"/>
    </xf>
    <xf numFmtId="3" fontId="16" fillId="13" borderId="3" xfId="0" applyNumberFormat="1" applyFont="1" applyFill="1" applyBorder="1" applyAlignment="1">
      <alignment horizontal="center" vertical="center" wrapText="1"/>
    </xf>
    <xf numFmtId="0" fontId="7" fillId="13" borderId="3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/>
    </xf>
    <xf numFmtId="0" fontId="14" fillId="0" borderId="24" xfId="0" applyFont="1" applyBorder="1" applyAlignment="1">
      <alignment horizontal="center" vertical="center" wrapText="1"/>
    </xf>
    <xf numFmtId="3" fontId="19" fillId="9" borderId="16" xfId="0" applyNumberFormat="1" applyFont="1" applyFill="1" applyBorder="1" applyAlignment="1">
      <alignment vertical="center" wrapText="1"/>
    </xf>
    <xf numFmtId="3" fontId="19" fillId="9" borderId="24" xfId="0" applyNumberFormat="1" applyFont="1" applyFill="1" applyBorder="1" applyAlignment="1">
      <alignment vertical="center" wrapText="1"/>
    </xf>
    <xf numFmtId="0" fontId="14" fillId="0" borderId="24" xfId="0" applyFont="1" applyBorder="1" applyAlignment="1">
      <alignment horizontal="center"/>
    </xf>
    <xf numFmtId="0" fontId="16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14" fillId="0" borderId="7" xfId="0" applyFont="1" applyBorder="1" applyAlignment="1">
      <alignment horizontal="center" vertical="center"/>
    </xf>
    <xf numFmtId="0" fontId="2" fillId="0" borderId="4" xfId="0" applyFont="1" applyFill="1" applyBorder="1"/>
    <xf numFmtId="0" fontId="2" fillId="0" borderId="23" xfId="0" applyFont="1" applyFill="1" applyBorder="1"/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/>
    </xf>
    <xf numFmtId="3" fontId="24" fillId="0" borderId="6" xfId="0" applyNumberFormat="1" applyFont="1" applyFill="1" applyBorder="1" applyAlignment="1">
      <alignment horizontal="center" vertical="center" wrapText="1"/>
    </xf>
    <xf numFmtId="3" fontId="27" fillId="0" borderId="6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/>
    <xf numFmtId="0" fontId="4" fillId="0" borderId="34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3" fontId="0" fillId="0" borderId="0" xfId="0" applyNumberFormat="1" applyFill="1" applyBorder="1"/>
    <xf numFmtId="44" fontId="0" fillId="0" borderId="0" xfId="1" applyFont="1" applyFill="1" applyBorder="1"/>
    <xf numFmtId="3" fontId="20" fillId="8" borderId="1" xfId="0" applyNumberFormat="1" applyFont="1" applyFill="1" applyBorder="1" applyAlignment="1">
      <alignment horizontal="center" vertical="center" wrapText="1"/>
    </xf>
    <xf numFmtId="3" fontId="19" fillId="3" borderId="1" xfId="0" applyNumberFormat="1" applyFont="1" applyFill="1" applyBorder="1" applyAlignment="1">
      <alignment horizontal="center" vertical="center" wrapText="1"/>
    </xf>
    <xf numFmtId="3" fontId="19" fillId="6" borderId="1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1" xfId="0" applyFont="1" applyFill="1" applyBorder="1" applyAlignment="1">
      <alignment horizontal="center"/>
    </xf>
    <xf numFmtId="3" fontId="24" fillId="0" borderId="0" xfId="0" applyNumberFormat="1" applyFont="1" applyFill="1" applyBorder="1" applyAlignment="1">
      <alignment horizontal="center" vertical="center" wrapText="1"/>
    </xf>
    <xf numFmtId="0" fontId="22" fillId="9" borderId="0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vertical="center" wrapText="1"/>
    </xf>
    <xf numFmtId="0" fontId="0" fillId="0" borderId="5" xfId="0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3" fontId="26" fillId="9" borderId="16" xfId="0" applyNumberFormat="1" applyFont="1" applyFill="1" applyBorder="1" applyAlignment="1">
      <alignment horizontal="center" vertical="center" wrapText="1"/>
    </xf>
    <xf numFmtId="3" fontId="26" fillId="9" borderId="14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3" fontId="27" fillId="0" borderId="11" xfId="0" applyNumberFormat="1" applyFont="1" applyFill="1" applyBorder="1" applyAlignment="1">
      <alignment horizontal="center" vertical="center" wrapText="1"/>
    </xf>
    <xf numFmtId="3" fontId="27" fillId="0" borderId="0" xfId="0" applyNumberFormat="1" applyFont="1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horizontal="center" vertical="center"/>
    </xf>
    <xf numFmtId="44" fontId="30" fillId="0" borderId="0" xfId="1" applyFont="1" applyBorder="1"/>
    <xf numFmtId="0" fontId="14" fillId="3" borderId="3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4" fontId="0" fillId="0" borderId="0" xfId="0" applyNumberFormat="1" applyFont="1" applyFill="1" applyBorder="1"/>
    <xf numFmtId="0" fontId="1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  <xf numFmtId="3" fontId="19" fillId="2" borderId="1" xfId="0" applyNumberFormat="1" applyFont="1" applyFill="1" applyBorder="1" applyAlignment="1">
      <alignment horizontal="center" vertical="center" wrapText="1"/>
    </xf>
    <xf numFmtId="3" fontId="20" fillId="0" borderId="1" xfId="0" applyNumberFormat="1" applyFont="1" applyFill="1" applyBorder="1" applyAlignment="1">
      <alignment horizontal="center" vertical="center" wrapText="1"/>
    </xf>
    <xf numFmtId="3" fontId="20" fillId="3" borderId="1" xfId="0" applyNumberFormat="1" applyFont="1" applyFill="1" applyBorder="1" applyAlignment="1">
      <alignment horizontal="center" vertical="center" wrapText="1"/>
    </xf>
    <xf numFmtId="3" fontId="20" fillId="5" borderId="1" xfId="0" applyNumberFormat="1" applyFont="1" applyFill="1" applyBorder="1" applyAlignment="1">
      <alignment horizontal="center" vertical="center" wrapText="1"/>
    </xf>
    <xf numFmtId="3" fontId="16" fillId="12" borderId="1" xfId="0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3" fontId="16" fillId="0" borderId="5" xfId="0" applyNumberFormat="1" applyFont="1" applyFill="1" applyBorder="1" applyAlignment="1">
      <alignment horizontal="center" vertical="center" wrapText="1"/>
    </xf>
    <xf numFmtId="3" fontId="16" fillId="0" borderId="1" xfId="0" applyNumberFormat="1" applyFont="1" applyFill="1" applyBorder="1" applyAlignment="1">
      <alignment horizontal="center" vertical="center" wrapText="1"/>
    </xf>
    <xf numFmtId="3" fontId="16" fillId="0" borderId="7" xfId="0" applyNumberFormat="1" applyFont="1" applyFill="1" applyBorder="1" applyAlignment="1">
      <alignment horizontal="center" vertical="center" wrapText="1"/>
    </xf>
    <xf numFmtId="0" fontId="14" fillId="13" borderId="1" xfId="0" applyFont="1" applyFill="1" applyBorder="1" applyAlignment="1">
      <alignment horizontal="center" vertical="center" wrapText="1"/>
    </xf>
    <xf numFmtId="0" fontId="0" fillId="0" borderId="3" xfId="0" applyBorder="1"/>
    <xf numFmtId="0" fontId="3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3" fontId="16" fillId="0" borderId="14" xfId="0" applyNumberFormat="1" applyFont="1" applyFill="1" applyBorder="1" applyAlignment="1">
      <alignment horizontal="center" vertical="center" wrapText="1"/>
    </xf>
    <xf numFmtId="3" fontId="16" fillId="0" borderId="2" xfId="0" applyNumberFormat="1" applyFont="1" applyFill="1" applyBorder="1" applyAlignment="1">
      <alignment horizontal="center" vertical="center" wrapText="1"/>
    </xf>
    <xf numFmtId="3" fontId="16" fillId="0" borderId="13" xfId="0" applyNumberFormat="1" applyFont="1" applyFill="1" applyBorder="1" applyAlignment="1">
      <alignment horizontal="center" vertical="center" wrapText="1"/>
    </xf>
    <xf numFmtId="0" fontId="25" fillId="0" borderId="3" xfId="0" applyFont="1" applyBorder="1" applyAlignment="1">
      <alignment horizontal="center"/>
    </xf>
    <xf numFmtId="0" fontId="2" fillId="4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28" fillId="0" borderId="2" xfId="0" applyFont="1" applyBorder="1" applyAlignment="1">
      <alignment vertical="center"/>
    </xf>
    <xf numFmtId="0" fontId="28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8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4" fontId="1" fillId="0" borderId="0" xfId="0" applyNumberFormat="1" applyFont="1" applyFill="1" applyBorder="1"/>
    <xf numFmtId="0" fontId="30" fillId="0" borderId="6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3" fontId="19" fillId="5" borderId="1" xfId="0" applyNumberFormat="1" applyFont="1" applyFill="1" applyBorder="1" applyAlignment="1">
      <alignment horizontal="center" vertical="center" wrapText="1"/>
    </xf>
    <xf numFmtId="0" fontId="0" fillId="0" borderId="6" xfId="0" applyFill="1" applyBorder="1"/>
    <xf numFmtId="0" fontId="0" fillId="0" borderId="6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2" fillId="4" borderId="3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0" fillId="9" borderId="16" xfId="0" applyFill="1" applyBorder="1" applyAlignment="1">
      <alignment horizontal="center" vertical="center"/>
    </xf>
    <xf numFmtId="0" fontId="0" fillId="9" borderId="16" xfId="0" applyFill="1" applyBorder="1" applyAlignment="1">
      <alignment vertical="center"/>
    </xf>
    <xf numFmtId="0" fontId="2" fillId="9" borderId="16" xfId="0" applyFont="1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0" fontId="0" fillId="0" borderId="24" xfId="0" applyFill="1" applyBorder="1" applyAlignment="1">
      <alignment vertical="center"/>
    </xf>
    <xf numFmtId="0" fontId="5" fillId="9" borderId="1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0" fillId="0" borderId="2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44" fontId="3" fillId="9" borderId="16" xfId="0" applyNumberFormat="1" applyFont="1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 wrapText="1"/>
    </xf>
    <xf numFmtId="0" fontId="0" fillId="9" borderId="0" xfId="0" applyFill="1" applyBorder="1" applyAlignment="1">
      <alignment horizontal="center" vertical="center"/>
    </xf>
    <xf numFmtId="0" fontId="2" fillId="9" borderId="0" xfId="0" applyFont="1" applyFill="1" applyBorder="1" applyAlignment="1">
      <alignment horizontal="center"/>
    </xf>
    <xf numFmtId="0" fontId="5" fillId="9" borderId="0" xfId="0" applyFont="1" applyFill="1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0" fillId="9" borderId="24" xfId="0" applyFill="1" applyBorder="1" applyAlignment="1">
      <alignment horizontal="center" vertical="center" wrapText="1"/>
    </xf>
    <xf numFmtId="0" fontId="2" fillId="9" borderId="24" xfId="0" applyFont="1" applyFill="1" applyBorder="1" applyAlignment="1">
      <alignment horizontal="center"/>
    </xf>
    <xf numFmtId="0" fontId="5" fillId="9" borderId="24" xfId="0" applyFont="1" applyFill="1" applyBorder="1" applyAlignment="1">
      <alignment horizontal="center" vertical="center"/>
    </xf>
    <xf numFmtId="44" fontId="3" fillId="9" borderId="0" xfId="0" applyNumberFormat="1" applyFont="1" applyFill="1" applyBorder="1" applyAlignment="1">
      <alignment horizontal="center" vertical="center"/>
    </xf>
    <xf numFmtId="44" fontId="3" fillId="9" borderId="24" xfId="0" applyNumberFormat="1" applyFont="1" applyFill="1" applyBorder="1" applyAlignment="1">
      <alignment horizontal="center" vertical="center"/>
    </xf>
    <xf numFmtId="0" fontId="0" fillId="9" borderId="16" xfId="0" applyFont="1" applyFill="1" applyBorder="1" applyAlignment="1">
      <alignment horizontal="center" vertical="center"/>
    </xf>
    <xf numFmtId="0" fontId="0" fillId="9" borderId="24" xfId="0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6" xfId="0" applyFont="1" applyBorder="1"/>
    <xf numFmtId="44" fontId="3" fillId="0" borderId="16" xfId="0" applyNumberFormat="1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4" fontId="30" fillId="10" borderId="0" xfId="1" applyFont="1" applyFill="1" applyBorder="1"/>
    <xf numFmtId="0" fontId="13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2" fillId="0" borderId="16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1" fillId="0" borderId="24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4" fontId="2" fillId="0" borderId="0" xfId="0" applyNumberFormat="1" applyFont="1" applyBorder="1"/>
    <xf numFmtId="44" fontId="2" fillId="0" borderId="11" xfId="0" applyNumberFormat="1" applyFont="1" applyBorder="1"/>
    <xf numFmtId="44" fontId="1" fillId="0" borderId="11" xfId="0" applyNumberFormat="1" applyFont="1" applyFill="1" applyBorder="1"/>
    <xf numFmtId="0" fontId="1" fillId="0" borderId="20" xfId="0" applyFont="1" applyBorder="1" applyAlignment="1">
      <alignment horizontal="center" vertical="center"/>
    </xf>
    <xf numFmtId="3" fontId="21" fillId="0" borderId="1" xfId="0" applyNumberFormat="1" applyFont="1" applyBorder="1" applyAlignment="1">
      <alignment horizontal="center" vertical="center"/>
    </xf>
    <xf numFmtId="44" fontId="21" fillId="0" borderId="1" xfId="0" applyNumberFormat="1" applyFont="1" applyBorder="1" applyAlignment="1">
      <alignment horizontal="center" vertical="center"/>
    </xf>
    <xf numFmtId="3" fontId="0" fillId="0" borderId="0" xfId="0" applyNumberFormat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3" fontId="20" fillId="3" borderId="18" xfId="0" applyNumberFormat="1" applyFont="1" applyFill="1" applyBorder="1" applyAlignment="1">
      <alignment horizontal="center" vertical="center" wrapText="1"/>
    </xf>
    <xf numFmtId="3" fontId="20" fillId="3" borderId="15" xfId="0" applyNumberFormat="1" applyFont="1" applyFill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15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3" fontId="26" fillId="3" borderId="18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0" fontId="14" fillId="0" borderId="3" xfId="0" applyFont="1" applyFill="1" applyBorder="1" applyAlignment="1">
      <alignment vertical="center" wrapText="1"/>
    </xf>
    <xf numFmtId="0" fontId="14" fillId="0" borderId="3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/>
    </xf>
    <xf numFmtId="0" fontId="28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4" fillId="6" borderId="3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16" xfId="0" applyFont="1" applyBorder="1"/>
    <xf numFmtId="0" fontId="14" fillId="0" borderId="16" xfId="0" applyFont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3" fontId="0" fillId="0" borderId="14" xfId="0" applyNumberFormat="1" applyFill="1" applyBorder="1" applyAlignment="1">
      <alignment horizontal="center" vertical="center"/>
    </xf>
    <xf numFmtId="0" fontId="7" fillId="13" borderId="18" xfId="0" applyFont="1" applyFill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3" fontId="26" fillId="7" borderId="18" xfId="0" applyNumberFormat="1" applyFont="1" applyFill="1" applyBorder="1" applyAlignment="1">
      <alignment horizontal="center" vertical="center" wrapText="1"/>
    </xf>
    <xf numFmtId="3" fontId="26" fillId="7" borderId="1" xfId="0" applyNumberFormat="1" applyFont="1" applyFill="1" applyBorder="1" applyAlignment="1">
      <alignment horizontal="center" vertical="center" wrapText="1"/>
    </xf>
    <xf numFmtId="3" fontId="26" fillId="7" borderId="15" xfId="0" applyNumberFormat="1" applyFont="1" applyFill="1" applyBorder="1" applyAlignment="1">
      <alignment horizontal="center" vertical="center" wrapText="1"/>
    </xf>
    <xf numFmtId="3" fontId="26" fillId="0" borderId="18" xfId="0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/>
    </xf>
    <xf numFmtId="0" fontId="14" fillId="0" borderId="4" xfId="0" applyFont="1" applyFill="1" applyBorder="1" applyAlignment="1">
      <alignment vertical="center" wrapText="1"/>
    </xf>
    <xf numFmtId="3" fontId="22" fillId="9" borderId="5" xfId="0" applyNumberFormat="1" applyFont="1" applyFill="1" applyBorder="1" applyAlignment="1">
      <alignment horizontal="center" vertical="center"/>
    </xf>
    <xf numFmtId="0" fontId="4" fillId="1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/>
    </xf>
    <xf numFmtId="0" fontId="1" fillId="13" borderId="1" xfId="0" applyFont="1" applyFill="1" applyBorder="1" applyAlignment="1">
      <alignment horizontal="center" wrapText="1"/>
    </xf>
    <xf numFmtId="0" fontId="14" fillId="8" borderId="3" xfId="0" applyFont="1" applyFill="1" applyBorder="1" applyAlignment="1">
      <alignment horizontal="center" vertical="center" wrapText="1"/>
    </xf>
    <xf numFmtId="3" fontId="26" fillId="8" borderId="1" xfId="0" applyNumberFormat="1" applyFont="1" applyFill="1" applyBorder="1" applyAlignment="1">
      <alignment horizontal="center" vertical="center" wrapText="1"/>
    </xf>
    <xf numFmtId="3" fontId="26" fillId="0" borderId="0" xfId="0" applyNumberFormat="1" applyFont="1" applyAlignment="1">
      <alignment horizontal="center" vertical="center" wrapText="1"/>
    </xf>
    <xf numFmtId="3" fontId="1" fillId="9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/>
    <xf numFmtId="0" fontId="12" fillId="0" borderId="0" xfId="0" applyFont="1"/>
    <xf numFmtId="0" fontId="16" fillId="0" borderId="0" xfId="0" applyFont="1" applyAlignment="1">
      <alignment vertical="center" wrapText="1"/>
    </xf>
    <xf numFmtId="3" fontId="16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3" fontId="26" fillId="0" borderId="1" xfId="0" applyNumberFormat="1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3" fontId="26" fillId="0" borderId="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3" fontId="23" fillId="0" borderId="6" xfId="0" applyNumberFormat="1" applyFont="1" applyBorder="1" applyAlignment="1">
      <alignment horizontal="center" vertical="center" wrapText="1"/>
    </xf>
    <xf numFmtId="3" fontId="26" fillId="0" borderId="24" xfId="0" applyNumberFormat="1" applyFont="1" applyBorder="1" applyAlignment="1">
      <alignment horizontal="center" vertical="center" wrapText="1"/>
    </xf>
    <xf numFmtId="3" fontId="32" fillId="0" borderId="24" xfId="0" applyNumberFormat="1" applyFont="1" applyBorder="1" applyAlignment="1">
      <alignment horizontal="center" vertical="center" wrapText="1"/>
    </xf>
    <xf numFmtId="3" fontId="32" fillId="0" borderId="0" xfId="0" applyNumberFormat="1" applyFont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3" fontId="19" fillId="9" borderId="0" xfId="0" applyNumberFormat="1" applyFont="1" applyFill="1" applyAlignment="1">
      <alignment vertical="center" wrapText="1"/>
    </xf>
    <xf numFmtId="3" fontId="19" fillId="9" borderId="0" xfId="0" applyNumberFormat="1" applyFont="1" applyFill="1" applyAlignment="1">
      <alignment horizontal="center" vertical="center" wrapText="1"/>
    </xf>
    <xf numFmtId="3" fontId="23" fillId="0" borderId="16" xfId="0" applyNumberFormat="1" applyFont="1" applyBorder="1" applyAlignment="1">
      <alignment horizontal="center" vertical="center" wrapText="1"/>
    </xf>
    <xf numFmtId="3" fontId="23" fillId="0" borderId="0" xfId="0" applyNumberFormat="1" applyFont="1" applyAlignment="1">
      <alignment horizontal="center" vertical="center" wrapText="1"/>
    </xf>
    <xf numFmtId="44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/>
    </xf>
    <xf numFmtId="3" fontId="19" fillId="0" borderId="0" xfId="0" applyNumberFormat="1" applyFont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1" fillId="0" borderId="4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center"/>
    </xf>
    <xf numFmtId="0" fontId="13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3" fontId="6" fillId="0" borderId="11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7" xfId="0" applyFont="1" applyFill="1" applyBorder="1" applyAlignment="1">
      <alignment horizontal="center"/>
    </xf>
    <xf numFmtId="3" fontId="23" fillId="0" borderId="6" xfId="0" applyNumberFormat="1" applyFont="1" applyFill="1" applyBorder="1" applyAlignment="1">
      <alignment horizontal="center" vertical="center" wrapText="1"/>
    </xf>
    <xf numFmtId="0" fontId="33" fillId="0" borderId="36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33" fillId="0" borderId="38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7" borderId="40" xfId="0" applyFont="1" applyFill="1" applyBorder="1" applyAlignment="1">
      <alignment horizontal="center" vertical="center" wrapText="1"/>
    </xf>
    <xf numFmtId="0" fontId="14" fillId="4" borderId="40" xfId="0" applyFont="1" applyFill="1" applyBorder="1" applyAlignment="1">
      <alignment horizontal="center" vertical="center" wrapText="1"/>
    </xf>
    <xf numFmtId="0" fontId="14" fillId="3" borderId="41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vertical="center"/>
    </xf>
    <xf numFmtId="0" fontId="14" fillId="4" borderId="36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/>
    </xf>
    <xf numFmtId="0" fontId="33" fillId="0" borderId="48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28" fillId="0" borderId="4" xfId="0" applyFont="1" applyFill="1" applyBorder="1" applyAlignment="1">
      <alignment horizontal="center" vertical="center"/>
    </xf>
    <xf numFmtId="0" fontId="14" fillId="0" borderId="19" xfId="0" applyFont="1" applyBorder="1" applyAlignment="1">
      <alignment vertical="center" wrapText="1"/>
    </xf>
    <xf numFmtId="0" fontId="14" fillId="7" borderId="22" xfId="0" applyFont="1" applyFill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22" fillId="13" borderId="2" xfId="0" applyFont="1" applyFill="1" applyBorder="1" applyAlignment="1">
      <alignment horizontal="center" vertical="center" wrapText="1"/>
    </xf>
    <xf numFmtId="0" fontId="14" fillId="0" borderId="0" xfId="0" applyFont="1" applyBorder="1"/>
    <xf numFmtId="0" fontId="14" fillId="0" borderId="0" xfId="0" applyFont="1" applyBorder="1" applyAlignment="1">
      <alignment vertical="center"/>
    </xf>
    <xf numFmtId="3" fontId="1" fillId="9" borderId="16" xfId="0" applyNumberFormat="1" applyFont="1" applyFill="1" applyBorder="1" applyAlignment="1">
      <alignment horizontal="center" vertical="center"/>
    </xf>
    <xf numFmtId="0" fontId="14" fillId="0" borderId="32" xfId="0" applyFont="1" applyBorder="1" applyAlignment="1">
      <alignment vertical="center" wrapText="1"/>
    </xf>
    <xf numFmtId="0" fontId="14" fillId="2" borderId="40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vertical="center" wrapText="1"/>
    </xf>
    <xf numFmtId="3" fontId="0" fillId="0" borderId="5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34" fillId="0" borderId="1" xfId="0" applyFont="1" applyBorder="1" applyAlignment="1">
      <alignment vertical="center" wrapText="1"/>
    </xf>
    <xf numFmtId="0" fontId="33" fillId="0" borderId="40" xfId="0" applyFont="1" applyBorder="1" applyAlignment="1">
      <alignment horizontal="center" vertical="center"/>
    </xf>
    <xf numFmtId="0" fontId="33" fillId="0" borderId="41" xfId="0" applyFont="1" applyBorder="1" applyAlignment="1">
      <alignment horizontal="center" vertical="center"/>
    </xf>
    <xf numFmtId="0" fontId="14" fillId="4" borderId="4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44" fontId="1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44" fontId="0" fillId="0" borderId="1" xfId="0" applyNumberFormat="1" applyBorder="1" applyAlignment="1">
      <alignment horizontal="center" vertical="center"/>
    </xf>
    <xf numFmtId="3" fontId="6" fillId="0" borderId="1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3" fontId="1" fillId="0" borderId="0" xfId="0" applyNumberFormat="1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3" fontId="26" fillId="9" borderId="0" xfId="0" applyNumberFormat="1" applyFont="1" applyFill="1" applyBorder="1" applyAlignment="1">
      <alignment horizontal="center" vertical="center" wrapText="1"/>
    </xf>
    <xf numFmtId="3" fontId="22" fillId="9" borderId="14" xfId="0" applyNumberFormat="1" applyFont="1" applyFill="1" applyBorder="1" applyAlignment="1">
      <alignment horizontal="center" vertical="center"/>
    </xf>
    <xf numFmtId="3" fontId="22" fillId="9" borderId="9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8" fillId="0" borderId="3" xfId="0" applyFont="1" applyBorder="1" applyAlignment="1">
      <alignment vertical="center" wrapText="1"/>
    </xf>
    <xf numFmtId="0" fontId="2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4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horizontal="center" wrapText="1"/>
    </xf>
    <xf numFmtId="0" fontId="14" fillId="0" borderId="51" xfId="0" applyFont="1" applyBorder="1" applyAlignment="1">
      <alignment vertical="center" wrapText="1"/>
    </xf>
    <xf numFmtId="0" fontId="14" fillId="0" borderId="55" xfId="0" applyFont="1" applyBorder="1" applyAlignment="1">
      <alignment vertical="center" wrapText="1"/>
    </xf>
    <xf numFmtId="0" fontId="14" fillId="3" borderId="48" xfId="0" applyFont="1" applyFill="1" applyBorder="1" applyAlignment="1">
      <alignment horizontal="center" vertical="center" wrapText="1"/>
    </xf>
    <xf numFmtId="0" fontId="14" fillId="7" borderId="41" xfId="0" applyFont="1" applyFill="1" applyBorder="1" applyAlignment="1">
      <alignment horizontal="center" wrapText="1"/>
    </xf>
    <xf numFmtId="3" fontId="1" fillId="0" borderId="0" xfId="0" applyNumberFormat="1" applyFont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14" fillId="4" borderId="45" xfId="0" applyFont="1" applyFill="1" applyBorder="1" applyAlignment="1">
      <alignment horizontal="center" wrapText="1"/>
    </xf>
    <xf numFmtId="0" fontId="14" fillId="4" borderId="9" xfId="0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3" fontId="7" fillId="0" borderId="5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1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4" fontId="1" fillId="0" borderId="1" xfId="0" applyNumberFormat="1" applyFont="1" applyBorder="1" applyAlignment="1">
      <alignment horizontal="center"/>
    </xf>
    <xf numFmtId="1" fontId="14" fillId="0" borderId="1" xfId="0" applyNumberFormat="1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" fillId="13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1" fontId="14" fillId="0" borderId="1" xfId="0" applyNumberFormat="1" applyFont="1" applyBorder="1" applyAlignment="1">
      <alignment horizontal="center" vertical="center"/>
    </xf>
    <xf numFmtId="0" fontId="37" fillId="0" borderId="1" xfId="0" applyFont="1" applyFill="1" applyBorder="1" applyAlignment="1">
      <alignment vertical="center" wrapText="1"/>
    </xf>
    <xf numFmtId="0" fontId="38" fillId="0" borderId="0" xfId="0" applyFont="1" applyFill="1" applyBorder="1" applyAlignment="1">
      <alignment vertical="center" wrapText="1"/>
    </xf>
    <xf numFmtId="0" fontId="7" fillId="13" borderId="2" xfId="0" applyFont="1" applyFill="1" applyBorder="1" applyAlignment="1">
      <alignment horizontal="center" vertical="center" wrapText="1"/>
    </xf>
    <xf numFmtId="0" fontId="37" fillId="0" borderId="0" xfId="0" applyFont="1" applyFill="1" applyBorder="1" applyAlignment="1">
      <alignment vertical="center" wrapText="1"/>
    </xf>
    <xf numFmtId="0" fontId="3" fillId="0" borderId="7" xfId="0" applyFont="1" applyBorder="1" applyAlignment="1">
      <alignment horizontal="center" vertical="center"/>
    </xf>
    <xf numFmtId="0" fontId="14" fillId="4" borderId="5" xfId="0" applyFont="1" applyFill="1" applyBorder="1" applyAlignment="1">
      <alignment horizontal="center" vertical="center" wrapText="1"/>
    </xf>
    <xf numFmtId="3" fontId="23" fillId="0" borderId="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44" fontId="0" fillId="0" borderId="0" xfId="1" applyFont="1"/>
    <xf numFmtId="1" fontId="7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26" fillId="0" borderId="2" xfId="0" applyNumberFormat="1" applyFont="1" applyBorder="1" applyAlignment="1">
      <alignment horizontal="center" vertical="center" wrapText="1"/>
    </xf>
    <xf numFmtId="3" fontId="1" fillId="0" borderId="9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44" fontId="14" fillId="0" borderId="0" xfId="0" applyNumberFormat="1" applyFont="1" applyBorder="1" applyAlignment="1">
      <alignment horizontal="center" vertical="center"/>
    </xf>
    <xf numFmtId="0" fontId="7" fillId="0" borderId="7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6" fillId="12" borderId="7" xfId="0" applyFont="1" applyFill="1" applyBorder="1" applyAlignment="1">
      <alignment horizontal="center" vertical="center" wrapText="1"/>
    </xf>
    <xf numFmtId="0" fontId="16" fillId="12" borderId="5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" fillId="1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1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8" fillId="13" borderId="0" xfId="0" applyFont="1" applyFill="1" applyBorder="1" applyAlignment="1">
      <alignment horizontal="center"/>
    </xf>
    <xf numFmtId="0" fontId="8" fillId="13" borderId="6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wrapText="1"/>
    </xf>
    <xf numFmtId="0" fontId="21" fillId="0" borderId="7" xfId="0" applyFont="1" applyFill="1" applyBorder="1" applyAlignment="1">
      <alignment horizontal="center" vertical="center" wrapText="1"/>
    </xf>
    <xf numFmtId="0" fontId="21" fillId="0" borderId="11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6" fillId="12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8" fillId="0" borderId="2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8" fillId="13" borderId="7" xfId="0" applyFont="1" applyFill="1" applyBorder="1" applyAlignment="1">
      <alignment horizontal="center"/>
    </xf>
    <xf numFmtId="0" fontId="8" fillId="13" borderId="11" xfId="0" applyFont="1" applyFill="1" applyBorder="1" applyAlignment="1">
      <alignment horizontal="center"/>
    </xf>
    <xf numFmtId="0" fontId="8" fillId="13" borderId="5" xfId="0" applyFont="1" applyFill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1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0" fontId="30" fillId="0" borderId="0" xfId="0" applyFont="1" applyBorder="1" applyAlignment="1">
      <alignment horizontal="center"/>
    </xf>
    <xf numFmtId="0" fontId="0" fillId="0" borderId="7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8" fillId="13" borderId="7" xfId="0" applyFont="1" applyFill="1" applyBorder="1" applyAlignment="1">
      <alignment horizontal="center" vertical="center"/>
    </xf>
    <xf numFmtId="0" fontId="8" fillId="13" borderId="11" xfId="0" applyFont="1" applyFill="1" applyBorder="1" applyAlignment="1">
      <alignment horizontal="center" vertical="center"/>
    </xf>
    <xf numFmtId="0" fontId="8" fillId="13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16" fillId="13" borderId="7" xfId="0" applyFont="1" applyFill="1" applyBorder="1" applyAlignment="1">
      <alignment horizontal="center" vertical="center" wrapText="1"/>
    </xf>
    <xf numFmtId="0" fontId="16" fillId="13" borderId="5" xfId="0" applyFont="1" applyFill="1" applyBorder="1" applyAlignment="1">
      <alignment horizontal="center" vertical="center" wrapText="1"/>
    </xf>
    <xf numFmtId="0" fontId="18" fillId="7" borderId="7" xfId="0" applyFont="1" applyFill="1" applyBorder="1" applyAlignment="1">
      <alignment horizontal="center" vertical="center" wrapText="1"/>
    </xf>
    <xf numFmtId="0" fontId="18" fillId="7" borderId="5" xfId="0" applyFont="1" applyFill="1" applyBorder="1" applyAlignment="1">
      <alignment horizontal="center" vertical="center" wrapText="1"/>
    </xf>
    <xf numFmtId="0" fontId="18" fillId="3" borderId="7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4" fillId="0" borderId="44" xfId="0" applyFont="1" applyBorder="1" applyAlignment="1">
      <alignment horizontal="center" vertical="center" wrapText="1"/>
    </xf>
    <xf numFmtId="0" fontId="14" fillId="0" borderId="45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/>
    </xf>
    <xf numFmtId="0" fontId="13" fillId="13" borderId="1" xfId="0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4" fillId="0" borderId="42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 wrapText="1"/>
    </xf>
    <xf numFmtId="0" fontId="14" fillId="0" borderId="46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4" fillId="0" borderId="47" xfId="0" applyFont="1" applyBorder="1" applyAlignment="1">
      <alignment horizontal="center" vertical="center" wrapText="1"/>
    </xf>
    <xf numFmtId="3" fontId="24" fillId="0" borderId="7" xfId="0" applyNumberFormat="1" applyFont="1" applyFill="1" applyBorder="1" applyAlignment="1">
      <alignment horizontal="center" vertical="center" wrapText="1"/>
    </xf>
    <xf numFmtId="3" fontId="24" fillId="0" borderId="5" xfId="0" applyNumberFormat="1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8" fillId="13" borderId="10" xfId="0" applyFont="1" applyFill="1" applyBorder="1" applyAlignment="1">
      <alignment horizontal="center" vertical="center"/>
    </xf>
    <xf numFmtId="0" fontId="8" fillId="13" borderId="50" xfId="0" applyFont="1" applyFill="1" applyBorder="1" applyAlignment="1">
      <alignment horizontal="center" vertical="center"/>
    </xf>
    <xf numFmtId="0" fontId="8" fillId="13" borderId="51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3" fontId="27" fillId="0" borderId="7" xfId="0" applyNumberFormat="1" applyFont="1" applyFill="1" applyBorder="1" applyAlignment="1">
      <alignment horizontal="center" vertical="center" wrapText="1"/>
    </xf>
    <xf numFmtId="3" fontId="27" fillId="0" borderId="5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3" fontId="23" fillId="0" borderId="7" xfId="0" applyNumberFormat="1" applyFont="1" applyFill="1" applyBorder="1" applyAlignment="1">
      <alignment horizontal="center" vertical="center" wrapText="1"/>
    </xf>
    <xf numFmtId="3" fontId="23" fillId="0" borderId="5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13" borderId="1" xfId="0" applyFont="1" applyFill="1" applyBorder="1" applyAlignment="1">
      <alignment horizontal="center" wrapText="1"/>
    </xf>
    <xf numFmtId="0" fontId="19" fillId="4" borderId="25" xfId="0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center" vertical="center" wrapText="1"/>
    </xf>
    <xf numFmtId="0" fontId="19" fillId="8" borderId="7" xfId="0" applyFont="1" applyFill="1" applyBorder="1" applyAlignment="1">
      <alignment horizontal="center" vertical="center" wrapText="1"/>
    </xf>
    <xf numFmtId="0" fontId="19" fillId="8" borderId="5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19" fillId="3" borderId="7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3" fontId="23" fillId="0" borderId="7" xfId="0" applyNumberFormat="1" applyFont="1" applyBorder="1" applyAlignment="1">
      <alignment horizontal="center" vertical="center" wrapText="1"/>
    </xf>
    <xf numFmtId="3" fontId="23" fillId="0" borderId="12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3" fillId="13" borderId="7" xfId="0" applyFont="1" applyFill="1" applyBorder="1" applyAlignment="1">
      <alignment horizontal="center" vertical="center"/>
    </xf>
    <xf numFmtId="0" fontId="13" fillId="13" borderId="5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8" fillId="8" borderId="7" xfId="0" applyFont="1" applyFill="1" applyBorder="1" applyAlignment="1">
      <alignment horizontal="center" vertical="center" wrapText="1"/>
    </xf>
    <xf numFmtId="0" fontId="18" fillId="8" borderId="5" xfId="0" applyFont="1" applyFill="1" applyBorder="1" applyAlignment="1">
      <alignment horizontal="center" vertical="center" wrapText="1"/>
    </xf>
    <xf numFmtId="0" fontId="16" fillId="6" borderId="7" xfId="0" applyFont="1" applyFill="1" applyBorder="1" applyAlignment="1">
      <alignment horizontal="center" vertical="center" wrapText="1"/>
    </xf>
    <xf numFmtId="0" fontId="16" fillId="6" borderId="5" xfId="0" applyFont="1" applyFill="1" applyBorder="1" applyAlignment="1">
      <alignment horizontal="center" vertical="center" wrapText="1"/>
    </xf>
    <xf numFmtId="3" fontId="23" fillId="0" borderId="1" xfId="0" applyNumberFormat="1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3" fontId="33" fillId="0" borderId="7" xfId="0" applyNumberFormat="1" applyFont="1" applyFill="1" applyBorder="1" applyAlignment="1">
      <alignment horizontal="center" vertical="center"/>
    </xf>
    <xf numFmtId="3" fontId="33" fillId="0" borderId="11" xfId="0" applyNumberFormat="1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44" fontId="14" fillId="0" borderId="0" xfId="0" applyNumberFormat="1" applyFont="1" applyFill="1" applyBorder="1" applyAlignment="1">
      <alignment horizontal="center" vertical="center"/>
    </xf>
    <xf numFmtId="44" fontId="0" fillId="0" borderId="0" xfId="0" applyNumberFormat="1" applyBorder="1" applyAlignment="1">
      <alignment horizontal="center" vertical="center"/>
    </xf>
    <xf numFmtId="0" fontId="4" fillId="13" borderId="7" xfId="0" applyFont="1" applyFill="1" applyBorder="1" applyAlignment="1">
      <alignment horizontal="center" vertical="center" wrapText="1"/>
    </xf>
    <xf numFmtId="3" fontId="6" fillId="0" borderId="7" xfId="0" applyNumberFormat="1" applyFont="1" applyFill="1" applyBorder="1" applyAlignment="1">
      <alignment horizontal="center" vertical="center"/>
    </xf>
    <xf numFmtId="3" fontId="6" fillId="0" borderId="1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8" fillId="13" borderId="10" xfId="0" applyFont="1" applyFill="1" applyBorder="1" applyAlignment="1">
      <alignment horizontal="center"/>
    </xf>
    <xf numFmtId="0" fontId="8" fillId="13" borderId="50" xfId="0" applyFont="1" applyFill="1" applyBorder="1" applyAlignment="1">
      <alignment horizontal="center"/>
    </xf>
    <xf numFmtId="0" fontId="8" fillId="13" borderId="51" xfId="0" applyFont="1" applyFill="1" applyBorder="1" applyAlignment="1">
      <alignment horizontal="center"/>
    </xf>
    <xf numFmtId="3" fontId="32" fillId="0" borderId="7" xfId="0" applyNumberFormat="1" applyFont="1" applyFill="1" applyBorder="1" applyAlignment="1">
      <alignment horizontal="center" vertical="center" wrapText="1"/>
    </xf>
    <xf numFmtId="3" fontId="32" fillId="0" borderId="5" xfId="0" applyNumberFormat="1" applyFont="1" applyFill="1" applyBorder="1" applyAlignment="1">
      <alignment horizontal="center" vertical="center" wrapText="1"/>
    </xf>
    <xf numFmtId="0" fontId="13" fillId="13" borderId="10" xfId="0" applyFont="1" applyFill="1" applyBorder="1" applyAlignment="1">
      <alignment horizontal="center" vertical="center"/>
    </xf>
    <xf numFmtId="0" fontId="13" fillId="13" borderId="50" xfId="0" applyFont="1" applyFill="1" applyBorder="1" applyAlignment="1">
      <alignment horizontal="center" vertical="center"/>
    </xf>
    <xf numFmtId="0" fontId="13" fillId="13" borderId="51" xfId="0" applyFont="1" applyFill="1" applyBorder="1" applyAlignment="1">
      <alignment horizontal="center" vertical="center"/>
    </xf>
    <xf numFmtId="0" fontId="14" fillId="0" borderId="53" xfId="0" applyFont="1" applyBorder="1" applyAlignment="1">
      <alignment horizontal="center" vertical="center" wrapText="1"/>
    </xf>
    <xf numFmtId="0" fontId="14" fillId="0" borderId="54" xfId="0" applyFont="1" applyBorder="1" applyAlignment="1">
      <alignment horizontal="center" vertical="center" wrapText="1"/>
    </xf>
    <xf numFmtId="3" fontId="23" fillId="0" borderId="1" xfId="0" applyNumberFormat="1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/>
    </xf>
    <xf numFmtId="0" fontId="14" fillId="3" borderId="42" xfId="0" applyFont="1" applyFill="1" applyBorder="1" applyAlignment="1">
      <alignment horizontal="center" vertical="center"/>
    </xf>
    <xf numFmtId="0" fontId="14" fillId="3" borderId="43" xfId="0" applyFont="1" applyFill="1" applyBorder="1" applyAlignment="1">
      <alignment horizontal="center" vertical="center"/>
    </xf>
    <xf numFmtId="0" fontId="7" fillId="3" borderId="42" xfId="0" applyFont="1" applyFill="1" applyBorder="1" applyAlignment="1">
      <alignment horizontal="center" vertical="center" wrapText="1"/>
    </xf>
    <xf numFmtId="0" fontId="7" fillId="3" borderId="43" xfId="0" applyFont="1" applyFill="1" applyBorder="1" applyAlignment="1">
      <alignment horizontal="center" vertical="center" wrapText="1"/>
    </xf>
    <xf numFmtId="0" fontId="2" fillId="3" borderId="42" xfId="0" applyFont="1" applyFill="1" applyBorder="1" applyAlignment="1">
      <alignment horizontal="center" vertical="center" wrapText="1"/>
    </xf>
    <xf numFmtId="0" fontId="2" fillId="3" borderId="4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ECRETARIA%20DE%20SEGURIDAD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RECCION%20DE%20REGISTRO%20PUBLICO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CRETARIA GRAL DE GOBIERNO"/>
      <sheetName val="SECRETARIA DE HACIENDA "/>
      <sheetName val="OFICIALIA MAYOR"/>
      <sheetName val="SECRETARIA DE SEGURIDAD "/>
      <sheetName val="CONSEJERIA JURIDICA"/>
      <sheetName val="SECRETARIA DE INTEGRACION SIBSO"/>
      <sheetName val="SECRETARIA DE INCLUSION"/>
      <sheetName val="SECRETARIA DE ECONOMIA"/>
      <sheetName val="SECRETARIA DEL TRABAJO"/>
      <sheetName val="SECRETARIA DE TURISMO"/>
      <sheetName val="SECRETARIA DEL CAMPO"/>
      <sheetName val="SECRETARIA DE PESCA"/>
      <sheetName val="SECRETARIA DEL MEDIO AMBIENTE"/>
      <sheetName val="SECRETARIA DE LA HONESTIDAD"/>
      <sheetName val="REGISTRO PUBLICO"/>
      <sheetName val="RESUMEN DE CONTRATO"/>
      <sheetName val="SECRETARIA DE SEGURIDAD"/>
    </sheetNames>
    <sheetDataSet>
      <sheetData sheetId="0"/>
      <sheetData sheetId="1"/>
      <sheetData sheetId="2"/>
      <sheetData sheetId="3">
        <row r="14">
          <cell r="U14">
            <v>829</v>
          </cell>
        </row>
        <row r="63">
          <cell r="K63">
            <v>23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CRETARIA GRAL DE GOBIERNO"/>
      <sheetName val="SECRETARIA DE HACIENDA "/>
      <sheetName val="OFICIALIA MAYOR"/>
      <sheetName val="SECRETARIA DE SEGURIDAD "/>
      <sheetName val="CONSEJERIA JURIDICA"/>
      <sheetName val="SECRETARIA DE INTEGRACION SIBSO"/>
      <sheetName val="SECRETARIA DE INCLUSION"/>
      <sheetName val="SECRETARIA DE ECONOMIA"/>
      <sheetName val="SECRETARIA DEL TRABAJO"/>
      <sheetName val="SECRETARIA DE TURISMO"/>
      <sheetName val="SECRETARIA DEL CAMPO"/>
      <sheetName val="SECRETARIA DE PESCA"/>
      <sheetName val="SECRETARIA DEL MEDIO AMBIENTE"/>
      <sheetName val="SECRETARIA DE LA HONESTIDAD"/>
      <sheetName val="REGISTRO PUBLICO"/>
      <sheetName val="RESUMEN DE CONTRAT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55">
          <cell r="L55">
            <v>5</v>
          </cell>
        </row>
      </sheetData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3"/>
  <sheetViews>
    <sheetView tabSelected="1" view="pageBreakPreview" topLeftCell="E19" zoomScaleNormal="100" zoomScaleSheetLayoutView="100" workbookViewId="0">
      <selection activeCell="H61" sqref="H61"/>
    </sheetView>
  </sheetViews>
  <sheetFormatPr baseColWidth="10" defaultRowHeight="15" x14ac:dyDescent="0.25"/>
  <cols>
    <col min="1" max="1" width="6.5703125" customWidth="1"/>
    <col min="2" max="2" width="32.7109375" customWidth="1"/>
    <col min="3" max="3" width="12.28515625" customWidth="1"/>
    <col min="7" max="7" width="1.7109375" style="87" customWidth="1"/>
    <col min="8" max="11" width="8.5703125" style="38" customWidth="1"/>
    <col min="12" max="18" width="8.5703125" customWidth="1"/>
    <col min="19" max="19" width="9" customWidth="1"/>
    <col min="20" max="20" width="1" style="87" customWidth="1"/>
    <col min="21" max="21" width="11.42578125" customWidth="1"/>
    <col min="23" max="23" width="13.140625" customWidth="1"/>
    <col min="24" max="24" width="15.28515625" customWidth="1"/>
    <col min="25" max="25" width="13.85546875" customWidth="1"/>
    <col min="26" max="26" width="12.5703125" bestFit="1" customWidth="1"/>
  </cols>
  <sheetData>
    <row r="1" spans="1:36" ht="18" x14ac:dyDescent="0.25">
      <c r="A1" s="764" t="s">
        <v>24</v>
      </c>
      <c r="B1" s="764"/>
      <c r="C1" s="764"/>
      <c r="D1" s="764"/>
      <c r="E1" s="764"/>
      <c r="F1" s="764"/>
      <c r="G1" s="764"/>
      <c r="H1" s="764"/>
      <c r="I1" s="764"/>
      <c r="J1" s="764"/>
      <c r="K1" s="764"/>
      <c r="L1" s="764"/>
      <c r="M1" s="764"/>
      <c r="N1" s="764"/>
      <c r="O1" s="764"/>
      <c r="P1" s="764"/>
      <c r="Q1" s="764"/>
      <c r="R1" s="764"/>
      <c r="S1" s="764"/>
      <c r="T1" s="764"/>
      <c r="U1" s="764"/>
      <c r="V1" s="764"/>
      <c r="W1" s="764"/>
      <c r="X1" s="76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</row>
    <row r="2" spans="1:36" ht="15.75" x14ac:dyDescent="0.25">
      <c r="A2" s="765" t="s">
        <v>25</v>
      </c>
      <c r="B2" s="765"/>
      <c r="C2" s="765"/>
      <c r="D2" s="765"/>
      <c r="E2" s="765"/>
      <c r="F2" s="765"/>
      <c r="G2" s="765"/>
      <c r="H2" s="765"/>
      <c r="I2" s="765"/>
      <c r="J2" s="765"/>
      <c r="K2" s="765"/>
      <c r="L2" s="765"/>
      <c r="M2" s="765"/>
      <c r="N2" s="765"/>
      <c r="O2" s="765"/>
      <c r="P2" s="765"/>
      <c r="Q2" s="765"/>
      <c r="R2" s="765"/>
      <c r="S2" s="765"/>
      <c r="T2" s="765"/>
      <c r="U2" s="765"/>
      <c r="V2" s="765"/>
      <c r="W2" s="765"/>
      <c r="X2" s="765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</row>
    <row r="3" spans="1:36" x14ac:dyDescent="0.25">
      <c r="A3" s="766" t="s">
        <v>322</v>
      </c>
      <c r="B3" s="766"/>
      <c r="C3" s="766"/>
      <c r="D3" s="766"/>
      <c r="E3" s="766"/>
      <c r="F3" s="766"/>
      <c r="G3" s="766"/>
      <c r="H3" s="766"/>
      <c r="I3" s="766"/>
      <c r="J3" s="766"/>
      <c r="K3" s="766"/>
      <c r="L3" s="766"/>
      <c r="M3" s="766"/>
      <c r="N3" s="766"/>
      <c r="O3" s="766"/>
      <c r="P3" s="766"/>
      <c r="Q3" s="766"/>
      <c r="R3" s="766"/>
      <c r="S3" s="766"/>
      <c r="T3" s="766"/>
      <c r="U3" s="766"/>
      <c r="V3" s="766"/>
      <c r="W3" s="766"/>
      <c r="X3" s="766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</row>
    <row r="4" spans="1:36" ht="10.5" customHeight="1" x14ac:dyDescent="0.25">
      <c r="A4" s="23"/>
      <c r="B4" s="25"/>
      <c r="C4" s="25"/>
      <c r="D4" s="25"/>
      <c r="E4" s="25"/>
      <c r="F4" s="25"/>
      <c r="G4" s="26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</row>
    <row r="5" spans="1:36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</row>
    <row r="6" spans="1:36" ht="9.75" customHeight="1" x14ac:dyDescent="0.25">
      <c r="B6" s="17"/>
      <c r="C6" s="17"/>
      <c r="D6" s="17"/>
      <c r="E6" s="17"/>
      <c r="F6" s="17"/>
      <c r="G6" s="266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266"/>
      <c r="U6" s="17"/>
    </row>
    <row r="7" spans="1:36" ht="21" x14ac:dyDescent="0.35">
      <c r="A7" s="777" t="s">
        <v>274</v>
      </c>
      <c r="B7" s="777"/>
      <c r="C7" s="777"/>
      <c r="D7" s="777"/>
      <c r="E7" s="777"/>
      <c r="F7" s="777"/>
      <c r="G7" s="777"/>
      <c r="H7" s="777"/>
      <c r="I7" s="777"/>
      <c r="J7" s="777"/>
      <c r="K7" s="777"/>
      <c r="L7" s="777"/>
      <c r="M7" s="777"/>
      <c r="N7" s="777"/>
      <c r="O7" s="777"/>
      <c r="P7" s="777"/>
      <c r="Q7" s="777"/>
      <c r="R7" s="777"/>
      <c r="S7" s="777"/>
      <c r="T7" s="777"/>
      <c r="U7" s="777"/>
      <c r="V7" s="777"/>
      <c r="W7" s="777"/>
      <c r="X7" s="777"/>
    </row>
    <row r="8" spans="1:36" s="38" customFormat="1" ht="10.5" customHeight="1" x14ac:dyDescent="0.35">
      <c r="B8" s="26"/>
      <c r="C8" s="26"/>
      <c r="D8" s="26"/>
      <c r="E8" s="26"/>
      <c r="F8" s="26"/>
      <c r="G8" s="483"/>
      <c r="H8" s="108"/>
      <c r="I8" s="108"/>
      <c r="J8" s="108"/>
      <c r="K8" s="108"/>
      <c r="L8" s="26"/>
      <c r="M8" s="26"/>
      <c r="N8" s="26"/>
      <c r="O8" s="26"/>
      <c r="P8" s="26"/>
      <c r="Q8" s="26"/>
      <c r="R8" s="26"/>
      <c r="S8" s="26"/>
      <c r="T8" s="483"/>
      <c r="U8" s="26"/>
    </row>
    <row r="9" spans="1:36" s="38" customFormat="1" ht="21" customHeight="1" x14ac:dyDescent="0.25">
      <c r="B9" s="40"/>
      <c r="E9" s="778" t="s">
        <v>29</v>
      </c>
      <c r="F9" s="779"/>
      <c r="G9" s="362"/>
      <c r="H9" s="200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00" t="s">
        <v>111</v>
      </c>
      <c r="T9" s="276"/>
      <c r="U9" s="414" t="s">
        <v>232</v>
      </c>
      <c r="V9" s="41"/>
    </row>
    <row r="10" spans="1:36" s="38" customFormat="1" ht="15" customHeight="1" x14ac:dyDescent="0.25">
      <c r="B10" s="40"/>
      <c r="E10" s="780" t="s">
        <v>30</v>
      </c>
      <c r="F10" s="781"/>
      <c r="G10" s="363"/>
      <c r="H10" s="65">
        <v>0</v>
      </c>
      <c r="I10" s="65">
        <v>0</v>
      </c>
      <c r="J10" s="65">
        <v>11</v>
      </c>
      <c r="K10" s="65">
        <v>18</v>
      </c>
      <c r="L10" s="65">
        <v>21</v>
      </c>
      <c r="M10" s="65">
        <v>22</v>
      </c>
      <c r="N10" s="65">
        <v>21</v>
      </c>
      <c r="O10" s="65">
        <v>23</v>
      </c>
      <c r="P10" s="65">
        <v>20</v>
      </c>
      <c r="Q10" s="65">
        <v>19</v>
      </c>
      <c r="R10" s="65">
        <v>20</v>
      </c>
      <c r="S10" s="65">
        <v>21</v>
      </c>
      <c r="T10" s="271"/>
      <c r="U10" s="61">
        <f>SUM(H10:S10)</f>
        <v>196</v>
      </c>
      <c r="V10" s="41"/>
    </row>
    <row r="11" spans="1:36" x14ac:dyDescent="0.25">
      <c r="A11" s="38"/>
      <c r="B11" s="38"/>
      <c r="C11" s="38"/>
      <c r="D11" s="38"/>
      <c r="E11" s="38"/>
      <c r="F11" s="38"/>
      <c r="L11" s="38"/>
      <c r="M11" s="38"/>
      <c r="N11" s="38"/>
      <c r="O11" s="38"/>
      <c r="P11" s="38"/>
      <c r="Q11" s="38"/>
      <c r="R11" s="38"/>
      <c r="S11" s="38"/>
      <c r="U11" s="38"/>
      <c r="V11" s="38"/>
      <c r="W11" s="38"/>
      <c r="X11" s="38"/>
      <c r="Y11" s="38"/>
    </row>
    <row r="12" spans="1:36" s="38" customFormat="1" ht="28.5" customHeight="1" x14ac:dyDescent="0.25">
      <c r="A12" s="241" t="s">
        <v>20</v>
      </c>
      <c r="B12" s="133" t="s">
        <v>97</v>
      </c>
      <c r="C12" s="242" t="s">
        <v>1</v>
      </c>
      <c r="D12" s="243" t="s">
        <v>2</v>
      </c>
      <c r="E12" s="243" t="s">
        <v>3</v>
      </c>
      <c r="F12" s="243" t="s">
        <v>4</v>
      </c>
      <c r="G12" s="393"/>
      <c r="H12" s="244" t="s">
        <v>101</v>
      </c>
      <c r="I12" s="200" t="s">
        <v>102</v>
      </c>
      <c r="J12" s="200" t="s">
        <v>103</v>
      </c>
      <c r="K12" s="200" t="s">
        <v>104</v>
      </c>
      <c r="L12" s="200" t="s">
        <v>105</v>
      </c>
      <c r="M12" s="200" t="s">
        <v>106</v>
      </c>
      <c r="N12" s="200" t="s">
        <v>107</v>
      </c>
      <c r="O12" s="200" t="s">
        <v>108</v>
      </c>
      <c r="P12" s="200" t="s">
        <v>109</v>
      </c>
      <c r="Q12" s="200" t="s">
        <v>110</v>
      </c>
      <c r="R12" s="200" t="s">
        <v>5</v>
      </c>
      <c r="S12" s="251" t="s">
        <v>111</v>
      </c>
      <c r="T12" s="407"/>
      <c r="U12" s="420" t="s">
        <v>26</v>
      </c>
      <c r="V12" s="30"/>
      <c r="W12" s="30"/>
      <c r="X12" s="30"/>
    </row>
    <row r="13" spans="1:36" s="164" customFormat="1" ht="16.5" customHeight="1" x14ac:dyDescent="0.25">
      <c r="A13" s="415"/>
      <c r="B13" s="498" t="s">
        <v>0</v>
      </c>
      <c r="C13" s="423"/>
      <c r="D13" s="424"/>
      <c r="E13" s="424"/>
      <c r="F13" s="424"/>
      <c r="G13" s="393"/>
      <c r="H13" s="425"/>
      <c r="I13" s="426"/>
      <c r="J13" s="426"/>
      <c r="K13" s="426"/>
      <c r="L13" s="426"/>
      <c r="M13" s="426"/>
      <c r="N13" s="426"/>
      <c r="O13" s="426"/>
      <c r="P13" s="426"/>
      <c r="Q13" s="426"/>
      <c r="R13" s="426"/>
      <c r="S13" s="427"/>
      <c r="T13" s="407"/>
      <c r="U13" s="387"/>
      <c r="V13" s="30"/>
      <c r="W13" s="30"/>
      <c r="X13" s="30"/>
    </row>
    <row r="14" spans="1:36" ht="12.6" customHeight="1" x14ac:dyDescent="0.25">
      <c r="A14" s="763">
        <v>1</v>
      </c>
      <c r="B14" s="767" t="s">
        <v>300</v>
      </c>
      <c r="C14" s="487"/>
      <c r="D14" s="1"/>
      <c r="E14" s="1"/>
      <c r="F14" s="1"/>
      <c r="G14" s="308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365"/>
      <c r="U14" s="421"/>
      <c r="V14" s="30"/>
      <c r="W14" s="30"/>
      <c r="X14" s="30"/>
    </row>
    <row r="15" spans="1:36" ht="33" customHeight="1" x14ac:dyDescent="0.25">
      <c r="A15" s="763"/>
      <c r="B15" s="768"/>
      <c r="C15" s="429" t="s">
        <v>294</v>
      </c>
      <c r="D15" s="18">
        <v>1</v>
      </c>
      <c r="E15" s="18">
        <v>6</v>
      </c>
      <c r="F15" s="18">
        <f>D15*E15</f>
        <v>6</v>
      </c>
      <c r="G15" s="308"/>
      <c r="H15" s="55">
        <f>+H10*F15</f>
        <v>0</v>
      </c>
      <c r="I15" s="111">
        <f>+I10*F15</f>
        <v>0</v>
      </c>
      <c r="J15" s="55">
        <f>+J10*F15</f>
        <v>66</v>
      </c>
      <c r="K15" s="55">
        <f>+K10*F15</f>
        <v>108</v>
      </c>
      <c r="L15" s="55">
        <f t="shared" ref="L15:S15" si="0">$F$15*L10</f>
        <v>126</v>
      </c>
      <c r="M15" s="55">
        <f t="shared" si="0"/>
        <v>132</v>
      </c>
      <c r="N15" s="55">
        <f t="shared" si="0"/>
        <v>126</v>
      </c>
      <c r="O15" s="55">
        <f t="shared" si="0"/>
        <v>138</v>
      </c>
      <c r="P15" s="55">
        <f t="shared" si="0"/>
        <v>120</v>
      </c>
      <c r="Q15" s="55">
        <f t="shared" si="0"/>
        <v>114</v>
      </c>
      <c r="R15" s="55">
        <f t="shared" si="0"/>
        <v>120</v>
      </c>
      <c r="S15" s="55">
        <f t="shared" si="0"/>
        <v>126</v>
      </c>
      <c r="T15" s="308"/>
      <c r="U15" s="16">
        <f>SUM(H15:S15)</f>
        <v>1176</v>
      </c>
      <c r="V15" s="30"/>
      <c r="W15" s="30"/>
      <c r="X15" s="30"/>
    </row>
    <row r="16" spans="1:36" ht="9.75" customHeight="1" x14ac:dyDescent="0.25">
      <c r="A16" s="763">
        <f>1+A14</f>
        <v>2</v>
      </c>
      <c r="B16" s="767" t="s">
        <v>302</v>
      </c>
      <c r="C16" s="487"/>
      <c r="D16" s="1"/>
      <c r="E16" s="1"/>
      <c r="F16" s="1"/>
      <c r="G16" s="308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485"/>
      <c r="U16" s="8"/>
      <c r="V16" s="30"/>
      <c r="W16" s="30"/>
      <c r="X16" s="30"/>
    </row>
    <row r="17" spans="1:25" ht="37.5" customHeight="1" x14ac:dyDescent="0.25">
      <c r="A17" s="763"/>
      <c r="B17" s="768"/>
      <c r="C17" s="429" t="s">
        <v>188</v>
      </c>
      <c r="D17" s="18">
        <v>1</v>
      </c>
      <c r="E17" s="18">
        <v>4</v>
      </c>
      <c r="F17" s="18">
        <f>D17*E17</f>
        <v>4</v>
      </c>
      <c r="G17" s="440"/>
      <c r="H17" s="35">
        <f>+H10*F17</f>
        <v>0</v>
      </c>
      <c r="I17" s="35">
        <f>+I10*F17</f>
        <v>0</v>
      </c>
      <c r="J17" s="35">
        <f>+J10*F17</f>
        <v>44</v>
      </c>
      <c r="K17" s="35">
        <f>+K10*F17</f>
        <v>72</v>
      </c>
      <c r="L17" s="35">
        <f t="shared" ref="L17:S17" si="1">$F$17*L10</f>
        <v>84</v>
      </c>
      <c r="M17" s="35">
        <f t="shared" si="1"/>
        <v>88</v>
      </c>
      <c r="N17" s="35">
        <f t="shared" si="1"/>
        <v>84</v>
      </c>
      <c r="O17" s="35">
        <f t="shared" si="1"/>
        <v>92</v>
      </c>
      <c r="P17" s="35">
        <f t="shared" si="1"/>
        <v>80</v>
      </c>
      <c r="Q17" s="35">
        <f t="shared" si="1"/>
        <v>76</v>
      </c>
      <c r="R17" s="35">
        <f t="shared" si="1"/>
        <v>80</v>
      </c>
      <c r="S17" s="35">
        <f t="shared" si="1"/>
        <v>84</v>
      </c>
      <c r="T17" s="440"/>
      <c r="U17" s="16">
        <f>SUM(H17:S17)</f>
        <v>784</v>
      </c>
      <c r="V17" s="30"/>
      <c r="W17" s="30"/>
      <c r="X17" s="30"/>
    </row>
    <row r="18" spans="1:25" ht="9.75" customHeight="1" x14ac:dyDescent="0.25">
      <c r="A18" s="763">
        <f t="shared" ref="A18" si="2">1+A16</f>
        <v>3</v>
      </c>
      <c r="B18" s="769" t="s">
        <v>303</v>
      </c>
      <c r="C18" s="487"/>
      <c r="D18" s="1"/>
      <c r="E18" s="1"/>
      <c r="F18" s="1"/>
      <c r="G18" s="404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485"/>
      <c r="U18" s="8"/>
      <c r="V18" s="30"/>
      <c r="W18" s="30"/>
      <c r="X18" s="30"/>
    </row>
    <row r="19" spans="1:25" ht="31.5" customHeight="1" x14ac:dyDescent="0.25">
      <c r="A19" s="763"/>
      <c r="B19" s="770"/>
      <c r="C19" s="429" t="s">
        <v>294</v>
      </c>
      <c r="D19" s="18">
        <v>1</v>
      </c>
      <c r="E19" s="18">
        <v>6</v>
      </c>
      <c r="F19" s="18">
        <f>D19*E19</f>
        <v>6</v>
      </c>
      <c r="G19" s="440"/>
      <c r="H19" s="35">
        <f>+H10*F19</f>
        <v>0</v>
      </c>
      <c r="I19" s="112">
        <f>+I10*F19</f>
        <v>0</v>
      </c>
      <c r="J19" s="35">
        <f>+J10*F19</f>
        <v>66</v>
      </c>
      <c r="K19" s="35">
        <f>+K10*F19</f>
        <v>108</v>
      </c>
      <c r="L19" s="35">
        <f t="shared" ref="L19:S19" si="3">$F$19*L10</f>
        <v>126</v>
      </c>
      <c r="M19" s="35">
        <f t="shared" si="3"/>
        <v>132</v>
      </c>
      <c r="N19" s="35">
        <f t="shared" si="3"/>
        <v>126</v>
      </c>
      <c r="O19" s="35">
        <f t="shared" si="3"/>
        <v>138</v>
      </c>
      <c r="P19" s="35">
        <f t="shared" si="3"/>
        <v>120</v>
      </c>
      <c r="Q19" s="35">
        <f t="shared" si="3"/>
        <v>114</v>
      </c>
      <c r="R19" s="35">
        <f t="shared" si="3"/>
        <v>120</v>
      </c>
      <c r="S19" s="35">
        <f t="shared" si="3"/>
        <v>126</v>
      </c>
      <c r="T19" s="440"/>
      <c r="U19" s="16">
        <f>SUM(H19:S19)</f>
        <v>1176</v>
      </c>
      <c r="V19" s="30"/>
      <c r="W19" s="30"/>
      <c r="X19" s="30"/>
    </row>
    <row r="20" spans="1:25" ht="9" customHeight="1" x14ac:dyDescent="0.25">
      <c r="A20" s="763">
        <f t="shared" ref="A20" si="4">1+A18</f>
        <v>4</v>
      </c>
      <c r="B20" s="769" t="s">
        <v>305</v>
      </c>
      <c r="C20" s="487"/>
      <c r="D20" s="1"/>
      <c r="E20" s="1"/>
      <c r="F20" s="1"/>
      <c r="G20" s="404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485"/>
      <c r="U20" s="8"/>
      <c r="V20" s="30"/>
      <c r="W20" s="30"/>
      <c r="X20" s="30"/>
    </row>
    <row r="21" spans="1:25" ht="39" customHeight="1" x14ac:dyDescent="0.25">
      <c r="A21" s="763"/>
      <c r="B21" s="772"/>
      <c r="C21" s="429" t="s">
        <v>304</v>
      </c>
      <c r="D21" s="18">
        <v>1</v>
      </c>
      <c r="E21" s="18">
        <v>4</v>
      </c>
      <c r="F21" s="18">
        <f>D21*E21</f>
        <v>4</v>
      </c>
      <c r="G21" s="440"/>
      <c r="H21" s="35">
        <f>+H10*F21</f>
        <v>0</v>
      </c>
      <c r="I21" s="35">
        <f>+I10*F21</f>
        <v>0</v>
      </c>
      <c r="J21" s="35">
        <f>+J10*F21</f>
        <v>44</v>
      </c>
      <c r="K21" s="35">
        <f>+K10*F21</f>
        <v>72</v>
      </c>
      <c r="L21" s="35">
        <f t="shared" ref="L21:S21" si="5">$F$21*L10</f>
        <v>84</v>
      </c>
      <c r="M21" s="35">
        <f t="shared" si="5"/>
        <v>88</v>
      </c>
      <c r="N21" s="35">
        <f t="shared" si="5"/>
        <v>84</v>
      </c>
      <c r="O21" s="35">
        <f t="shared" si="5"/>
        <v>92</v>
      </c>
      <c r="P21" s="35">
        <f t="shared" si="5"/>
        <v>80</v>
      </c>
      <c r="Q21" s="35">
        <f t="shared" si="5"/>
        <v>76</v>
      </c>
      <c r="R21" s="35">
        <f t="shared" si="5"/>
        <v>80</v>
      </c>
      <c r="S21" s="35">
        <f t="shared" si="5"/>
        <v>84</v>
      </c>
      <c r="T21" s="440"/>
      <c r="U21" s="52">
        <f>SUM(H21:S21)</f>
        <v>784</v>
      </c>
      <c r="V21" s="30"/>
      <c r="W21" s="30"/>
      <c r="X21" s="30"/>
    </row>
    <row r="22" spans="1:25" ht="6" customHeight="1" x14ac:dyDescent="0.25">
      <c r="A22" s="763">
        <f t="shared" ref="A22" si="6">1+A20</f>
        <v>5</v>
      </c>
      <c r="B22" s="767" t="s">
        <v>301</v>
      </c>
      <c r="C22" s="487"/>
      <c r="D22" s="1"/>
      <c r="E22" s="1"/>
      <c r="F22" s="1"/>
      <c r="G22" s="404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485"/>
      <c r="U22" s="8"/>
      <c r="V22" s="30"/>
      <c r="W22" s="30"/>
      <c r="X22" s="30"/>
    </row>
    <row r="23" spans="1:25" ht="38.25" customHeight="1" x14ac:dyDescent="0.25">
      <c r="A23" s="763"/>
      <c r="B23" s="768"/>
      <c r="C23" s="429" t="s">
        <v>188</v>
      </c>
      <c r="D23" s="18">
        <v>1</v>
      </c>
      <c r="E23" s="18">
        <v>4</v>
      </c>
      <c r="F23" s="18">
        <f>D23*E23</f>
        <v>4</v>
      </c>
      <c r="G23" s="440"/>
      <c r="H23" s="35">
        <f>+H10*F23</f>
        <v>0</v>
      </c>
      <c r="I23" s="35">
        <f>+I10*F23</f>
        <v>0</v>
      </c>
      <c r="J23" s="35">
        <f>+J10*F23</f>
        <v>44</v>
      </c>
      <c r="K23" s="35">
        <f>+K10*F23</f>
        <v>72</v>
      </c>
      <c r="L23" s="35">
        <f t="shared" ref="L23:S23" si="7">$F$23*L10</f>
        <v>84</v>
      </c>
      <c r="M23" s="35">
        <f t="shared" si="7"/>
        <v>88</v>
      </c>
      <c r="N23" s="35">
        <f t="shared" si="7"/>
        <v>84</v>
      </c>
      <c r="O23" s="35">
        <f t="shared" si="7"/>
        <v>92</v>
      </c>
      <c r="P23" s="35">
        <f t="shared" si="7"/>
        <v>80</v>
      </c>
      <c r="Q23" s="35">
        <f t="shared" si="7"/>
        <v>76</v>
      </c>
      <c r="R23" s="35">
        <f t="shared" si="7"/>
        <v>80</v>
      </c>
      <c r="S23" s="35">
        <f t="shared" si="7"/>
        <v>84</v>
      </c>
      <c r="T23" s="440"/>
      <c r="U23" s="52">
        <f>SUM(H23:S23)</f>
        <v>784</v>
      </c>
      <c r="V23" s="30"/>
      <c r="W23" s="30"/>
      <c r="X23" s="30"/>
      <c r="Y23" s="48"/>
    </row>
    <row r="24" spans="1:25" s="38" customFormat="1" ht="19.5" customHeight="1" x14ac:dyDescent="0.25">
      <c r="A24" s="27"/>
      <c r="B24" s="13"/>
      <c r="C24" s="10"/>
      <c r="D24" s="28"/>
      <c r="E24" s="28"/>
      <c r="F24" s="28"/>
      <c r="G24" s="84"/>
      <c r="H24" s="84"/>
      <c r="I24" s="84"/>
      <c r="J24" s="84"/>
      <c r="K24" s="84"/>
      <c r="L24" s="29"/>
      <c r="M24" s="29"/>
      <c r="N24" s="29"/>
      <c r="O24" s="29"/>
      <c r="P24" s="29"/>
      <c r="Q24" s="29"/>
      <c r="R24" s="773" t="s">
        <v>66</v>
      </c>
      <c r="S24" s="774"/>
      <c r="T24" s="368"/>
      <c r="U24" s="113">
        <f>SUM(U14:U23)</f>
        <v>4704</v>
      </c>
      <c r="V24" s="30"/>
      <c r="W24" s="30"/>
      <c r="X24" s="30"/>
    </row>
    <row r="25" spans="1:25" s="38" customFormat="1" ht="19.5" customHeight="1" x14ac:dyDescent="0.25">
      <c r="A25" s="488"/>
      <c r="B25" s="489"/>
      <c r="C25" s="181"/>
      <c r="D25" s="218"/>
      <c r="E25" s="218"/>
      <c r="F25" s="218"/>
      <c r="G25" s="84"/>
      <c r="H25" s="357"/>
      <c r="I25" s="357"/>
      <c r="J25" s="357"/>
      <c r="K25" s="357"/>
      <c r="L25" s="491"/>
      <c r="M25" s="491"/>
      <c r="N25" s="491"/>
      <c r="O25" s="491"/>
      <c r="P25" s="491"/>
      <c r="Q25" s="491"/>
      <c r="R25" s="492"/>
      <c r="S25" s="492"/>
      <c r="T25" s="368"/>
      <c r="U25" s="468"/>
      <c r="V25" s="30"/>
      <c r="W25" s="30"/>
      <c r="X25" s="30"/>
    </row>
    <row r="26" spans="1:25" s="38" customFormat="1" ht="36.75" customHeight="1" x14ac:dyDescent="0.25">
      <c r="A26" s="241" t="s">
        <v>20</v>
      </c>
      <c r="B26" s="133" t="s">
        <v>97</v>
      </c>
      <c r="C26" s="242" t="s">
        <v>1</v>
      </c>
      <c r="D26" s="243" t="s">
        <v>2</v>
      </c>
      <c r="E26" s="243" t="s">
        <v>3</v>
      </c>
      <c r="F26" s="243" t="s">
        <v>4</v>
      </c>
      <c r="G26" s="393"/>
      <c r="H26" s="244" t="s">
        <v>101</v>
      </c>
      <c r="I26" s="200" t="s">
        <v>102</v>
      </c>
      <c r="J26" s="200" t="s">
        <v>103</v>
      </c>
      <c r="K26" s="200" t="s">
        <v>104</v>
      </c>
      <c r="L26" s="200" t="s">
        <v>105</v>
      </c>
      <c r="M26" s="200" t="s">
        <v>106</v>
      </c>
      <c r="N26" s="200" t="s">
        <v>107</v>
      </c>
      <c r="O26" s="200" t="s">
        <v>108</v>
      </c>
      <c r="P26" s="200" t="s">
        <v>109</v>
      </c>
      <c r="Q26" s="200" t="s">
        <v>110</v>
      </c>
      <c r="R26" s="200" t="s">
        <v>5</v>
      </c>
      <c r="S26" s="251" t="s">
        <v>111</v>
      </c>
      <c r="T26" s="407"/>
      <c r="U26" s="420" t="s">
        <v>26</v>
      </c>
      <c r="V26" s="30"/>
      <c r="W26" s="30"/>
      <c r="X26" s="30"/>
    </row>
    <row r="27" spans="1:25" s="164" customFormat="1" ht="26.25" customHeight="1" x14ac:dyDescent="0.25">
      <c r="A27" s="415"/>
      <c r="B27" s="498" t="s">
        <v>21</v>
      </c>
      <c r="C27" s="82"/>
      <c r="D27" s="416"/>
      <c r="E27" s="416"/>
      <c r="F27" s="416"/>
      <c r="G27" s="393"/>
      <c r="H27" s="425"/>
      <c r="I27" s="426"/>
      <c r="J27" s="426"/>
      <c r="K27" s="426"/>
      <c r="L27" s="426"/>
      <c r="M27" s="426"/>
      <c r="N27" s="426"/>
      <c r="O27" s="426"/>
      <c r="P27" s="426"/>
      <c r="Q27" s="426"/>
      <c r="R27" s="426"/>
      <c r="S27" s="427"/>
      <c r="T27" s="407"/>
      <c r="U27" s="387"/>
      <c r="V27" s="30"/>
      <c r="W27" s="30"/>
      <c r="X27" s="30"/>
    </row>
    <row r="28" spans="1:25" ht="15" customHeight="1" x14ac:dyDescent="0.25">
      <c r="A28" s="763">
        <f>1+A22</f>
        <v>6</v>
      </c>
      <c r="B28" s="767" t="s">
        <v>298</v>
      </c>
      <c r="C28" s="494"/>
      <c r="D28" s="1"/>
      <c r="E28" s="1"/>
      <c r="F28" s="1"/>
      <c r="G28" s="404"/>
      <c r="H28" s="775">
        <f>+H10*F29</f>
        <v>0</v>
      </c>
      <c r="I28" s="775">
        <f>+I10*F29</f>
        <v>0</v>
      </c>
      <c r="J28" s="775">
        <f>+J10*F29</f>
        <v>44</v>
      </c>
      <c r="K28" s="775">
        <f>+K10*F29</f>
        <v>72</v>
      </c>
      <c r="L28" s="775">
        <f t="shared" ref="L28:S28" si="8">$F$29*L10</f>
        <v>84</v>
      </c>
      <c r="M28" s="775">
        <f t="shared" si="8"/>
        <v>88</v>
      </c>
      <c r="N28" s="775">
        <f t="shared" si="8"/>
        <v>84</v>
      </c>
      <c r="O28" s="775">
        <f t="shared" si="8"/>
        <v>92</v>
      </c>
      <c r="P28" s="775">
        <f t="shared" si="8"/>
        <v>80</v>
      </c>
      <c r="Q28" s="775">
        <f t="shared" si="8"/>
        <v>76</v>
      </c>
      <c r="R28" s="775">
        <f t="shared" si="8"/>
        <v>80</v>
      </c>
      <c r="S28" s="775">
        <f t="shared" si="8"/>
        <v>84</v>
      </c>
      <c r="T28" s="404"/>
      <c r="U28" s="782">
        <f>SUM(H28:S29)</f>
        <v>784</v>
      </c>
      <c r="V28" s="30"/>
      <c r="W28" s="30"/>
      <c r="X28" s="30"/>
    </row>
    <row r="29" spans="1:25" ht="27" customHeight="1" x14ac:dyDescent="0.25">
      <c r="A29" s="763"/>
      <c r="B29" s="768"/>
      <c r="C29" s="429" t="s">
        <v>189</v>
      </c>
      <c r="D29" s="32">
        <v>1</v>
      </c>
      <c r="E29" s="32">
        <v>4</v>
      </c>
      <c r="F29" s="32">
        <f>D29*E29</f>
        <v>4</v>
      </c>
      <c r="G29" s="440"/>
      <c r="H29" s="775"/>
      <c r="I29" s="775"/>
      <c r="J29" s="775"/>
      <c r="K29" s="775"/>
      <c r="L29" s="775"/>
      <c r="M29" s="775"/>
      <c r="N29" s="775"/>
      <c r="O29" s="775"/>
      <c r="P29" s="775"/>
      <c r="Q29" s="775"/>
      <c r="R29" s="775"/>
      <c r="S29" s="775"/>
      <c r="T29" s="440"/>
      <c r="U29" s="782"/>
      <c r="V29" s="30"/>
      <c r="W29" s="30"/>
      <c r="X29" s="30"/>
    </row>
    <row r="30" spans="1:25" ht="18" customHeight="1" x14ac:dyDescent="0.25">
      <c r="A30" s="182"/>
      <c r="B30" s="290"/>
      <c r="C30" s="167"/>
      <c r="D30" s="221"/>
      <c r="E30" s="221"/>
      <c r="F30" s="221"/>
      <c r="G30" s="84"/>
      <c r="H30" s="490"/>
      <c r="I30" s="490"/>
      <c r="J30" s="490"/>
      <c r="K30" s="490"/>
      <c r="L30" s="490"/>
      <c r="M30" s="490"/>
      <c r="N30" s="490"/>
      <c r="O30" s="490"/>
      <c r="P30" s="490"/>
      <c r="Q30" s="490"/>
      <c r="R30" s="773" t="s">
        <v>259</v>
      </c>
      <c r="S30" s="774"/>
      <c r="T30" s="283"/>
      <c r="U30" s="66">
        <f>SUM(U28:U28)</f>
        <v>784</v>
      </c>
      <c r="V30" s="30"/>
      <c r="W30" s="30"/>
      <c r="X30" s="30"/>
    </row>
    <row r="31" spans="1:25" s="38" customFormat="1" x14ac:dyDescent="0.25">
      <c r="A31" s="27"/>
      <c r="B31" s="13"/>
      <c r="C31" s="10"/>
      <c r="D31" s="28"/>
      <c r="E31" s="28"/>
      <c r="F31" s="28"/>
      <c r="G31" s="84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493"/>
      <c r="S31" s="493"/>
      <c r="T31" s="278"/>
      <c r="U31" s="493"/>
      <c r="V31" s="30"/>
      <c r="W31" s="30"/>
      <c r="X31" s="30"/>
    </row>
    <row r="32" spans="1:25" s="38" customFormat="1" x14ac:dyDescent="0.25">
      <c r="A32" s="27"/>
      <c r="B32" s="13"/>
      <c r="C32" s="10"/>
      <c r="D32" s="28"/>
      <c r="E32" s="28"/>
      <c r="F32" s="28"/>
      <c r="G32" s="84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78"/>
      <c r="S32" s="278"/>
      <c r="T32" s="278"/>
      <c r="U32" s="278"/>
      <c r="V32" s="30"/>
      <c r="W32" s="30"/>
      <c r="X32" s="30"/>
    </row>
    <row r="33" spans="1:24" s="38" customFormat="1" x14ac:dyDescent="0.25">
      <c r="A33" s="488"/>
      <c r="B33" s="489"/>
      <c r="C33" s="181"/>
      <c r="D33" s="218"/>
      <c r="E33" s="218"/>
      <c r="F33" s="218"/>
      <c r="G33" s="84"/>
      <c r="H33" s="491"/>
      <c r="I33" s="491"/>
      <c r="J33" s="491"/>
      <c r="K33" s="491"/>
      <c r="L33" s="491"/>
      <c r="M33" s="491"/>
      <c r="N33" s="491"/>
      <c r="O33" s="491"/>
      <c r="P33" s="491"/>
      <c r="Q33" s="491"/>
      <c r="R33" s="225"/>
      <c r="S33" s="225"/>
      <c r="T33" s="278"/>
      <c r="U33" s="225"/>
      <c r="V33" s="30"/>
      <c r="W33" s="30"/>
      <c r="X33" s="30"/>
    </row>
    <row r="34" spans="1:24" s="38" customFormat="1" ht="36.75" customHeight="1" x14ac:dyDescent="0.25">
      <c r="A34" s="241" t="s">
        <v>20</v>
      </c>
      <c r="B34" s="133" t="s">
        <v>97</v>
      </c>
      <c r="C34" s="242" t="s">
        <v>1</v>
      </c>
      <c r="D34" s="243" t="s">
        <v>2</v>
      </c>
      <c r="E34" s="243" t="s">
        <v>3</v>
      </c>
      <c r="F34" s="243" t="s">
        <v>4</v>
      </c>
      <c r="G34" s="393"/>
      <c r="H34" s="244" t="s">
        <v>101</v>
      </c>
      <c r="I34" s="200" t="s">
        <v>102</v>
      </c>
      <c r="J34" s="200" t="s">
        <v>103</v>
      </c>
      <c r="K34" s="200" t="s">
        <v>104</v>
      </c>
      <c r="L34" s="200" t="s">
        <v>105</v>
      </c>
      <c r="M34" s="200" t="s">
        <v>106</v>
      </c>
      <c r="N34" s="200" t="s">
        <v>107</v>
      </c>
      <c r="O34" s="200" t="s">
        <v>108</v>
      </c>
      <c r="P34" s="200" t="s">
        <v>109</v>
      </c>
      <c r="Q34" s="200" t="s">
        <v>110</v>
      </c>
      <c r="R34" s="200" t="s">
        <v>5</v>
      </c>
      <c r="S34" s="251" t="s">
        <v>111</v>
      </c>
      <c r="T34" s="407"/>
      <c r="U34" s="420" t="s">
        <v>26</v>
      </c>
      <c r="V34" s="30"/>
      <c r="W34" s="30"/>
      <c r="X34" s="30"/>
    </row>
    <row r="35" spans="1:24" s="164" customFormat="1" ht="22.5" customHeight="1" x14ac:dyDescent="0.25">
      <c r="A35" s="415"/>
      <c r="B35" s="498" t="s">
        <v>18</v>
      </c>
      <c r="C35" s="423"/>
      <c r="D35" s="424"/>
      <c r="E35" s="424"/>
      <c r="F35" s="424"/>
      <c r="G35" s="393"/>
      <c r="H35" s="417"/>
      <c r="I35" s="418"/>
      <c r="J35" s="418"/>
      <c r="K35" s="418"/>
      <c r="L35" s="418"/>
      <c r="M35" s="418"/>
      <c r="N35" s="418"/>
      <c r="O35" s="418"/>
      <c r="P35" s="418"/>
      <c r="Q35" s="418"/>
      <c r="R35" s="418"/>
      <c r="S35" s="419"/>
      <c r="T35" s="407"/>
      <c r="U35" s="158"/>
      <c r="V35" s="30"/>
      <c r="W35" s="30"/>
      <c r="X35" s="30"/>
    </row>
    <row r="36" spans="1:24" ht="15" customHeight="1" x14ac:dyDescent="0.25">
      <c r="A36" s="771">
        <v>7</v>
      </c>
      <c r="B36" s="767" t="s">
        <v>299</v>
      </c>
      <c r="C36" s="494"/>
      <c r="D36" s="1"/>
      <c r="E36" s="1"/>
      <c r="F36" s="1"/>
      <c r="G36" s="404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404"/>
      <c r="U36" s="8"/>
      <c r="V36" s="30"/>
      <c r="W36" s="30"/>
      <c r="X36" s="30"/>
    </row>
    <row r="37" spans="1:24" ht="27.75" customHeight="1" x14ac:dyDescent="0.25">
      <c r="A37" s="771"/>
      <c r="B37" s="768"/>
      <c r="C37" s="429" t="s">
        <v>189</v>
      </c>
      <c r="D37" s="32">
        <v>1</v>
      </c>
      <c r="E37" s="32">
        <v>4</v>
      </c>
      <c r="F37" s="32">
        <f>D37*E37</f>
        <v>4</v>
      </c>
      <c r="G37" s="407"/>
      <c r="H37" s="495">
        <f>+H10*F37</f>
        <v>0</v>
      </c>
      <c r="I37" s="495">
        <f>+I10*F37</f>
        <v>0</v>
      </c>
      <c r="J37" s="495">
        <f>+J10*F37</f>
        <v>44</v>
      </c>
      <c r="K37" s="495">
        <f>+K10*F37</f>
        <v>72</v>
      </c>
      <c r="L37" s="495">
        <f t="shared" ref="L37:S37" si="9">$F$37*L10</f>
        <v>84</v>
      </c>
      <c r="M37" s="495">
        <f t="shared" si="9"/>
        <v>88</v>
      </c>
      <c r="N37" s="495">
        <f t="shared" si="9"/>
        <v>84</v>
      </c>
      <c r="O37" s="495">
        <f t="shared" si="9"/>
        <v>92</v>
      </c>
      <c r="P37" s="495">
        <f t="shared" si="9"/>
        <v>80</v>
      </c>
      <c r="Q37" s="495">
        <f t="shared" si="9"/>
        <v>76</v>
      </c>
      <c r="R37" s="495">
        <f t="shared" si="9"/>
        <v>80</v>
      </c>
      <c r="S37" s="495">
        <f t="shared" si="9"/>
        <v>84</v>
      </c>
      <c r="T37" s="407"/>
      <c r="U37" s="135">
        <f>SUM(H37:S37)</f>
        <v>784</v>
      </c>
      <c r="V37" s="30"/>
      <c r="W37" s="30"/>
      <c r="X37" s="30"/>
    </row>
    <row r="38" spans="1:24" s="38" customFormat="1" ht="18" customHeight="1" x14ac:dyDescent="0.25">
      <c r="A38" s="182"/>
      <c r="B38" s="290"/>
      <c r="C38" s="167"/>
      <c r="D38" s="221"/>
      <c r="E38" s="221"/>
      <c r="F38" s="221"/>
      <c r="G38" s="84"/>
      <c r="H38" s="490"/>
      <c r="I38" s="490"/>
      <c r="J38" s="490"/>
      <c r="K38" s="490"/>
      <c r="L38" s="490"/>
      <c r="M38" s="490"/>
      <c r="N38" s="490"/>
      <c r="O38" s="490"/>
      <c r="P38" s="490"/>
      <c r="Q38" s="490"/>
      <c r="R38" s="761" t="s">
        <v>260</v>
      </c>
      <c r="S38" s="762"/>
      <c r="T38" s="283"/>
      <c r="U38" s="66">
        <f>SUM(U34:U37)</f>
        <v>784</v>
      </c>
      <c r="V38" s="30"/>
      <c r="W38" s="30"/>
      <c r="X38" s="30"/>
    </row>
    <row r="39" spans="1:24" s="38" customFormat="1" x14ac:dyDescent="0.25">
      <c r="A39" s="27"/>
      <c r="B39" s="13"/>
      <c r="C39" s="10"/>
      <c r="D39" s="28"/>
      <c r="E39" s="28"/>
      <c r="F39" s="28"/>
      <c r="G39" s="84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493"/>
      <c r="S39" s="493"/>
      <c r="T39" s="278"/>
      <c r="U39" s="493"/>
      <c r="V39" s="30"/>
      <c r="W39" s="30"/>
      <c r="X39" s="30"/>
    </row>
    <row r="40" spans="1:24" s="38" customFormat="1" x14ac:dyDescent="0.25">
      <c r="A40" s="27"/>
      <c r="B40" s="13"/>
      <c r="C40" s="10"/>
      <c r="D40" s="28"/>
      <c r="E40" s="28"/>
      <c r="F40" s="28"/>
      <c r="G40" s="84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78"/>
      <c r="S40" s="278"/>
      <c r="T40" s="278"/>
      <c r="U40" s="278"/>
      <c r="V40" s="30"/>
      <c r="W40" s="30"/>
      <c r="X40" s="30"/>
    </row>
    <row r="41" spans="1:24" s="38" customFormat="1" x14ac:dyDescent="0.25">
      <c r="A41" s="488"/>
      <c r="B41" s="489"/>
      <c r="C41" s="181"/>
      <c r="D41" s="218"/>
      <c r="E41" s="218"/>
      <c r="F41" s="218"/>
      <c r="G41" s="84"/>
      <c r="H41" s="491"/>
      <c r="I41" s="491"/>
      <c r="J41" s="491"/>
      <c r="K41" s="491"/>
      <c r="L41" s="491"/>
      <c r="M41" s="491"/>
      <c r="N41" s="491"/>
      <c r="O41" s="491"/>
      <c r="P41" s="491"/>
      <c r="Q41" s="491"/>
      <c r="R41" s="225"/>
      <c r="S41" s="225"/>
      <c r="T41" s="278"/>
      <c r="U41" s="225"/>
      <c r="V41" s="30"/>
      <c r="W41" s="30"/>
      <c r="X41" s="30"/>
    </row>
    <row r="42" spans="1:24" s="38" customFormat="1" ht="36.75" customHeight="1" x14ac:dyDescent="0.25">
      <c r="A42" s="241" t="s">
        <v>20</v>
      </c>
      <c r="B42" s="133" t="s">
        <v>97</v>
      </c>
      <c r="C42" s="242" t="s">
        <v>1</v>
      </c>
      <c r="D42" s="243" t="s">
        <v>2</v>
      </c>
      <c r="E42" s="243" t="s">
        <v>3</v>
      </c>
      <c r="F42" s="243" t="s">
        <v>4</v>
      </c>
      <c r="G42" s="393"/>
      <c r="H42" s="244" t="s">
        <v>101</v>
      </c>
      <c r="I42" s="200" t="s">
        <v>102</v>
      </c>
      <c r="J42" s="200" t="s">
        <v>103</v>
      </c>
      <c r="K42" s="200" t="s">
        <v>104</v>
      </c>
      <c r="L42" s="200" t="s">
        <v>105</v>
      </c>
      <c r="M42" s="200" t="s">
        <v>106</v>
      </c>
      <c r="N42" s="200" t="s">
        <v>107</v>
      </c>
      <c r="O42" s="200" t="s">
        <v>108</v>
      </c>
      <c r="P42" s="200" t="s">
        <v>109</v>
      </c>
      <c r="Q42" s="200" t="s">
        <v>110</v>
      </c>
      <c r="R42" s="200" t="s">
        <v>5</v>
      </c>
      <c r="S42" s="251" t="s">
        <v>111</v>
      </c>
      <c r="T42" s="407"/>
      <c r="U42" s="420" t="s">
        <v>26</v>
      </c>
      <c r="V42" s="30"/>
      <c r="W42" s="30"/>
      <c r="X42" s="30"/>
    </row>
    <row r="43" spans="1:24" s="164" customFormat="1" x14ac:dyDescent="0.25">
      <c r="A43" s="99"/>
      <c r="B43" s="499" t="s">
        <v>22</v>
      </c>
      <c r="C43" s="500"/>
      <c r="D43" s="132"/>
      <c r="E43" s="132"/>
      <c r="F43" s="132"/>
      <c r="G43" s="403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280"/>
      <c r="U43" s="132"/>
      <c r="V43" s="30"/>
      <c r="W43" s="30"/>
      <c r="X43" s="30"/>
    </row>
    <row r="44" spans="1:24" ht="15.75" customHeight="1" x14ac:dyDescent="0.25">
      <c r="A44" s="771">
        <f>A36+1</f>
        <v>8</v>
      </c>
      <c r="B44" s="767" t="s">
        <v>295</v>
      </c>
      <c r="C44" s="494"/>
      <c r="D44" s="1"/>
      <c r="E44" s="1"/>
      <c r="F44" s="1"/>
      <c r="G44" s="404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404"/>
      <c r="U44" s="8"/>
      <c r="V44" s="30"/>
      <c r="W44" s="30"/>
      <c r="X44" s="30"/>
    </row>
    <row r="45" spans="1:24" ht="29.25" customHeight="1" x14ac:dyDescent="0.25">
      <c r="A45" s="771"/>
      <c r="B45" s="768"/>
      <c r="C45" s="429" t="s">
        <v>296</v>
      </c>
      <c r="D45" s="32">
        <v>2</v>
      </c>
      <c r="E45" s="32">
        <v>7</v>
      </c>
      <c r="F45" s="32">
        <f>D45*E45</f>
        <v>14</v>
      </c>
      <c r="G45" s="440"/>
      <c r="H45" s="35">
        <f>+H10*F45</f>
        <v>0</v>
      </c>
      <c r="I45" s="35">
        <f>+I10*F45</f>
        <v>0</v>
      </c>
      <c r="J45" s="35">
        <f>+J10*F45</f>
        <v>154</v>
      </c>
      <c r="K45" s="112">
        <f>+K10*F45</f>
        <v>252</v>
      </c>
      <c r="L45" s="35">
        <f t="shared" ref="L45:S45" si="10">$F$45*L10</f>
        <v>294</v>
      </c>
      <c r="M45" s="35">
        <f t="shared" si="10"/>
        <v>308</v>
      </c>
      <c r="N45" s="35">
        <f t="shared" si="10"/>
        <v>294</v>
      </c>
      <c r="O45" s="35">
        <f t="shared" si="10"/>
        <v>322</v>
      </c>
      <c r="P45" s="35">
        <f t="shared" si="10"/>
        <v>280</v>
      </c>
      <c r="Q45" s="35">
        <f t="shared" si="10"/>
        <v>266</v>
      </c>
      <c r="R45" s="35">
        <f t="shared" si="10"/>
        <v>280</v>
      </c>
      <c r="S45" s="35">
        <f t="shared" si="10"/>
        <v>294</v>
      </c>
      <c r="T45" s="440"/>
      <c r="U45" s="16">
        <f>SUM(H45:S45)</f>
        <v>2744</v>
      </c>
      <c r="V45" s="30"/>
      <c r="W45" s="30"/>
      <c r="X45" s="30"/>
    </row>
    <row r="46" spans="1:24" s="38" customFormat="1" ht="18" customHeight="1" x14ac:dyDescent="0.25">
      <c r="A46" s="182"/>
      <c r="B46" s="290"/>
      <c r="C46" s="167"/>
      <c r="D46" s="221"/>
      <c r="E46" s="221"/>
      <c r="F46" s="221"/>
      <c r="G46" s="84"/>
      <c r="H46" s="490"/>
      <c r="I46" s="490"/>
      <c r="J46" s="490"/>
      <c r="K46" s="490"/>
      <c r="L46" s="490"/>
      <c r="M46" s="490"/>
      <c r="N46" s="490"/>
      <c r="O46" s="490"/>
      <c r="P46" s="490"/>
      <c r="Q46" s="490"/>
      <c r="R46" s="761" t="s">
        <v>63</v>
      </c>
      <c r="S46" s="762"/>
      <c r="T46" s="283"/>
      <c r="U46" s="66">
        <f>SUM(U42:U45)</f>
        <v>2744</v>
      </c>
      <c r="V46" s="30"/>
      <c r="W46" s="30"/>
      <c r="X46" s="30"/>
    </row>
    <row r="47" spans="1:24" s="38" customFormat="1" x14ac:dyDescent="0.25">
      <c r="A47" s="27"/>
      <c r="B47" s="13"/>
      <c r="C47" s="10"/>
      <c r="D47" s="28"/>
      <c r="E47" s="28"/>
      <c r="F47" s="28"/>
      <c r="G47" s="84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493"/>
      <c r="S47" s="493"/>
      <c r="T47" s="278"/>
      <c r="U47" s="493"/>
      <c r="V47" s="30"/>
      <c r="W47" s="30"/>
      <c r="X47" s="30"/>
    </row>
    <row r="48" spans="1:24" s="38" customFormat="1" x14ac:dyDescent="0.25">
      <c r="A48" s="27"/>
      <c r="B48" s="13"/>
      <c r="C48" s="10"/>
      <c r="D48" s="28"/>
      <c r="E48" s="28"/>
      <c r="F48" s="28"/>
      <c r="G48" s="84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78"/>
      <c r="S48" s="278"/>
      <c r="T48" s="278"/>
      <c r="U48" s="278"/>
      <c r="V48" s="30"/>
      <c r="W48" s="30"/>
      <c r="X48" s="30"/>
    </row>
    <row r="49" spans="1:26" s="38" customFormat="1" x14ac:dyDescent="0.25">
      <c r="A49" s="488"/>
      <c r="B49" s="489"/>
      <c r="C49" s="181"/>
      <c r="D49" s="218"/>
      <c r="E49" s="218"/>
      <c r="F49" s="218"/>
      <c r="G49" s="84"/>
      <c r="H49" s="491"/>
      <c r="I49" s="491"/>
      <c r="J49" s="491"/>
      <c r="K49" s="491"/>
      <c r="L49" s="491"/>
      <c r="M49" s="491"/>
      <c r="N49" s="491"/>
      <c r="O49" s="491"/>
      <c r="P49" s="491"/>
      <c r="Q49" s="491"/>
      <c r="R49" s="225"/>
      <c r="S49" s="225"/>
      <c r="T49" s="278"/>
      <c r="U49" s="225"/>
      <c r="V49" s="30"/>
      <c r="W49" s="30"/>
      <c r="X49" s="30"/>
    </row>
    <row r="50" spans="1:26" s="38" customFormat="1" ht="36.75" customHeight="1" x14ac:dyDescent="0.25">
      <c r="A50" s="241" t="s">
        <v>20</v>
      </c>
      <c r="B50" s="133" t="s">
        <v>97</v>
      </c>
      <c r="C50" s="242" t="s">
        <v>1</v>
      </c>
      <c r="D50" s="243" t="s">
        <v>2</v>
      </c>
      <c r="E50" s="243" t="s">
        <v>3</v>
      </c>
      <c r="F50" s="243" t="s">
        <v>4</v>
      </c>
      <c r="G50" s="393"/>
      <c r="H50" s="244" t="s">
        <v>101</v>
      </c>
      <c r="I50" s="200" t="s">
        <v>102</v>
      </c>
      <c r="J50" s="200" t="s">
        <v>103</v>
      </c>
      <c r="K50" s="200" t="s">
        <v>104</v>
      </c>
      <c r="L50" s="200" t="s">
        <v>105</v>
      </c>
      <c r="M50" s="200" t="s">
        <v>106</v>
      </c>
      <c r="N50" s="200" t="s">
        <v>107</v>
      </c>
      <c r="O50" s="200" t="s">
        <v>108</v>
      </c>
      <c r="P50" s="200" t="s">
        <v>109</v>
      </c>
      <c r="Q50" s="200" t="s">
        <v>110</v>
      </c>
      <c r="R50" s="200" t="s">
        <v>5</v>
      </c>
      <c r="S50" s="251" t="s">
        <v>111</v>
      </c>
      <c r="T50" s="407"/>
      <c r="U50" s="420" t="s">
        <v>26</v>
      </c>
      <c r="V50" s="30"/>
      <c r="W50" s="30"/>
      <c r="X50" s="30"/>
    </row>
    <row r="51" spans="1:26" s="164" customFormat="1" ht="17.25" customHeight="1" x14ac:dyDescent="0.25">
      <c r="A51" s="415"/>
      <c r="B51" s="498" t="s">
        <v>15</v>
      </c>
      <c r="C51" s="423"/>
      <c r="D51" s="424"/>
      <c r="E51" s="424"/>
      <c r="F51" s="424"/>
      <c r="G51" s="393"/>
      <c r="H51" s="425"/>
      <c r="I51" s="426"/>
      <c r="J51" s="426"/>
      <c r="K51" s="426"/>
      <c r="L51" s="426"/>
      <c r="M51" s="426"/>
      <c r="N51" s="426"/>
      <c r="O51" s="426"/>
      <c r="P51" s="426"/>
      <c r="Q51" s="426"/>
      <c r="R51" s="426"/>
      <c r="S51" s="427"/>
      <c r="T51" s="407"/>
      <c r="U51" s="158"/>
      <c r="V51" s="30"/>
      <c r="W51" s="30"/>
      <c r="X51" s="30"/>
    </row>
    <row r="52" spans="1:26" ht="9.75" customHeight="1" x14ac:dyDescent="0.25">
      <c r="A52" s="763">
        <f>1+A44</f>
        <v>9</v>
      </c>
      <c r="B52" s="767" t="s">
        <v>297</v>
      </c>
      <c r="C52" s="487"/>
      <c r="D52" s="1"/>
      <c r="E52" s="1"/>
      <c r="F52" s="1"/>
      <c r="G52" s="308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365"/>
      <c r="U52" s="5"/>
      <c r="V52" s="30"/>
      <c r="W52" s="30"/>
      <c r="X52" s="30"/>
    </row>
    <row r="53" spans="1:26" ht="33.75" customHeight="1" x14ac:dyDescent="0.25">
      <c r="A53" s="763"/>
      <c r="B53" s="768"/>
      <c r="C53" s="429" t="s">
        <v>187</v>
      </c>
      <c r="D53" s="32">
        <v>1</v>
      </c>
      <c r="E53" s="32">
        <v>8</v>
      </c>
      <c r="F53" s="32">
        <f>D53*E53</f>
        <v>8</v>
      </c>
      <c r="G53" s="308"/>
      <c r="H53" s="55">
        <f>+H10*F53</f>
        <v>0</v>
      </c>
      <c r="I53" s="55">
        <f>+I10*F53</f>
        <v>0</v>
      </c>
      <c r="J53" s="55">
        <f>+J10*F53</f>
        <v>88</v>
      </c>
      <c r="K53" s="55">
        <f>+K10*F53</f>
        <v>144</v>
      </c>
      <c r="L53" s="55">
        <f t="shared" ref="L53:S53" si="11">$F$53*L10</f>
        <v>168</v>
      </c>
      <c r="M53" s="55">
        <f t="shared" si="11"/>
        <v>176</v>
      </c>
      <c r="N53" s="55">
        <f t="shared" si="11"/>
        <v>168</v>
      </c>
      <c r="O53" s="55">
        <f t="shared" si="11"/>
        <v>184</v>
      </c>
      <c r="P53" s="55">
        <f t="shared" si="11"/>
        <v>160</v>
      </c>
      <c r="Q53" s="55">
        <f t="shared" si="11"/>
        <v>152</v>
      </c>
      <c r="R53" s="55">
        <f t="shared" si="11"/>
        <v>160</v>
      </c>
      <c r="S53" s="55">
        <f t="shared" si="11"/>
        <v>168</v>
      </c>
      <c r="T53" s="308"/>
      <c r="U53" s="16">
        <f>SUM(H53:S53)</f>
        <v>1568</v>
      </c>
      <c r="V53" s="30"/>
      <c r="W53" s="30"/>
      <c r="X53" s="30"/>
    </row>
    <row r="54" spans="1:26" ht="8.25" customHeight="1" x14ac:dyDescent="0.25">
      <c r="A54" s="696"/>
      <c r="B54" s="702"/>
      <c r="C54" s="487"/>
      <c r="D54" s="435"/>
      <c r="E54" s="435"/>
      <c r="F54" s="435"/>
      <c r="G54" s="308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485"/>
      <c r="U54" s="5"/>
      <c r="V54" s="30"/>
      <c r="W54" s="30"/>
      <c r="X54" s="30"/>
    </row>
    <row r="55" spans="1:26" s="38" customFormat="1" ht="18" customHeight="1" x14ac:dyDescent="0.25">
      <c r="A55" s="182"/>
      <c r="B55" s="290"/>
      <c r="C55" s="167"/>
      <c r="D55" s="221"/>
      <c r="E55" s="221"/>
      <c r="F55" s="221"/>
      <c r="G55" s="84"/>
      <c r="H55" s="490"/>
      <c r="I55" s="490"/>
      <c r="J55" s="490"/>
      <c r="K55" s="490"/>
      <c r="L55" s="490"/>
      <c r="M55" s="490"/>
      <c r="N55" s="490"/>
      <c r="O55" s="490"/>
      <c r="P55" s="490"/>
      <c r="Q55" s="490"/>
      <c r="R55" s="761" t="s">
        <v>53</v>
      </c>
      <c r="S55" s="762"/>
      <c r="T55" s="283"/>
      <c r="U55" s="66">
        <f>SUM(U53:U54)</f>
        <v>1568</v>
      </c>
      <c r="V55" s="30"/>
      <c r="W55" s="30"/>
      <c r="X55" s="30"/>
    </row>
    <row r="56" spans="1:26" s="38" customFormat="1" x14ac:dyDescent="0.25">
      <c r="A56" s="27"/>
      <c r="B56" s="13"/>
      <c r="C56" s="10"/>
      <c r="D56" s="28"/>
      <c r="E56" s="28"/>
      <c r="F56" s="28"/>
      <c r="G56" s="84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493"/>
      <c r="S56" s="493"/>
      <c r="T56" s="278"/>
      <c r="U56" s="493"/>
      <c r="V56" s="30"/>
      <c r="W56" s="30"/>
      <c r="X56" s="30"/>
    </row>
    <row r="57" spans="1:26" s="38" customFormat="1" x14ac:dyDescent="0.25">
      <c r="A57" s="27"/>
      <c r="B57" s="13"/>
      <c r="C57" s="10"/>
      <c r="D57" s="28"/>
      <c r="E57" s="28"/>
      <c r="F57" s="28"/>
      <c r="G57" s="84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78"/>
      <c r="S57" s="278"/>
      <c r="T57" s="278"/>
      <c r="U57" s="278"/>
      <c r="V57" s="30"/>
      <c r="W57" s="30"/>
      <c r="X57" s="30"/>
    </row>
    <row r="58" spans="1:26" s="38" customFormat="1" x14ac:dyDescent="0.25">
      <c r="A58" s="27"/>
      <c r="B58" s="13"/>
      <c r="C58" s="10"/>
      <c r="D58" s="713">
        <f>SUM(D29,D37,D45,D23,D21,D19,D17,D15+D53)</f>
        <v>10</v>
      </c>
      <c r="E58" s="28"/>
      <c r="F58" s="28"/>
      <c r="G58" s="84"/>
      <c r="H58" s="29"/>
      <c r="I58" s="29"/>
      <c r="J58" s="29"/>
      <c r="K58" s="29"/>
      <c r="L58" s="29"/>
      <c r="M58" s="29"/>
      <c r="N58" s="29"/>
      <c r="O58" s="29"/>
      <c r="P58" s="496"/>
      <c r="Q58" s="15"/>
      <c r="R58" s="99" t="s">
        <v>69</v>
      </c>
      <c r="S58" s="99"/>
      <c r="T58" s="280"/>
      <c r="U58" s="99">
        <f>U24+U30+U38+U46+U55</f>
        <v>10584</v>
      </c>
      <c r="V58" s="30"/>
      <c r="W58" s="30"/>
      <c r="X58" s="30"/>
    </row>
    <row r="59" spans="1:26" s="38" customFormat="1" x14ac:dyDescent="0.25">
      <c r="A59" s="27"/>
      <c r="B59" s="13"/>
      <c r="C59" s="10"/>
      <c r="D59" s="28"/>
      <c r="E59" s="28"/>
      <c r="F59" s="28"/>
      <c r="G59" s="84"/>
      <c r="H59" s="84"/>
      <c r="I59" s="84"/>
      <c r="J59" s="84"/>
      <c r="K59" s="84"/>
      <c r="L59" s="29"/>
      <c r="M59" s="29"/>
      <c r="N59" s="29"/>
      <c r="O59" s="29"/>
      <c r="P59" s="29"/>
      <c r="Q59" s="29"/>
      <c r="R59" s="83"/>
      <c r="S59" s="83"/>
      <c r="T59" s="278"/>
      <c r="U59" s="83"/>
      <c r="V59" s="30"/>
      <c r="W59" s="30"/>
      <c r="X59" s="30"/>
      <c r="Z59" s="48"/>
    </row>
    <row r="60" spans="1:26" s="38" customFormat="1" x14ac:dyDescent="0.25">
      <c r="A60" s="27"/>
      <c r="B60" s="13"/>
      <c r="C60" s="10"/>
      <c r="D60" s="28"/>
      <c r="E60" s="28"/>
      <c r="F60" s="28"/>
      <c r="G60" s="84"/>
      <c r="H60" s="19">
        <f t="shared" ref="H60:S60" si="12">H28+H37+H45+H53+H23+H21+H19+H17+H15</f>
        <v>0</v>
      </c>
      <c r="I60" s="715">
        <f t="shared" si="12"/>
        <v>0</v>
      </c>
      <c r="J60" s="535">
        <f t="shared" si="12"/>
        <v>594</v>
      </c>
      <c r="K60" s="715">
        <f t="shared" si="12"/>
        <v>972</v>
      </c>
      <c r="L60" s="535">
        <f t="shared" si="12"/>
        <v>1134</v>
      </c>
      <c r="M60" s="535">
        <f t="shared" si="12"/>
        <v>1188</v>
      </c>
      <c r="N60" s="535">
        <f t="shared" si="12"/>
        <v>1134</v>
      </c>
      <c r="O60" s="535">
        <f t="shared" si="12"/>
        <v>1242</v>
      </c>
      <c r="P60" s="535">
        <f t="shared" si="12"/>
        <v>1080</v>
      </c>
      <c r="Q60" s="535">
        <f t="shared" si="12"/>
        <v>1026</v>
      </c>
      <c r="R60" s="535">
        <f t="shared" si="12"/>
        <v>1080</v>
      </c>
      <c r="S60" s="535">
        <f t="shared" si="12"/>
        <v>1134</v>
      </c>
      <c r="T60" s="457"/>
      <c r="U60" s="83"/>
      <c r="V60" s="30"/>
      <c r="W60" s="30"/>
      <c r="X60" s="30"/>
    </row>
    <row r="61" spans="1:26" s="38" customFormat="1" x14ac:dyDescent="0.25">
      <c r="A61" s="27"/>
      <c r="B61" s="13"/>
      <c r="C61" s="10"/>
      <c r="D61" s="28"/>
      <c r="E61" s="28"/>
      <c r="F61" s="28"/>
      <c r="G61" s="84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</row>
    <row r="62" spans="1:26" s="38" customFormat="1" x14ac:dyDescent="0.25">
      <c r="A62" s="27"/>
      <c r="B62" s="13"/>
      <c r="C62" s="10"/>
      <c r="D62" s="28"/>
      <c r="E62" s="28"/>
      <c r="F62" s="28"/>
      <c r="G62" s="84"/>
      <c r="H62" s="84"/>
      <c r="I62" s="84"/>
      <c r="J62" s="84"/>
      <c r="K62" s="84"/>
      <c r="L62" s="29"/>
      <c r="M62" s="29"/>
      <c r="N62" s="29"/>
      <c r="O62" s="29"/>
      <c r="P62" s="29"/>
      <c r="Q62" s="29"/>
      <c r="R62" s="83"/>
      <c r="S62" s="83"/>
      <c r="T62" s="278"/>
      <c r="U62" s="83"/>
      <c r="V62" s="30"/>
      <c r="W62" s="30"/>
      <c r="X62" s="30"/>
    </row>
    <row r="63" spans="1:26" s="38" customFormat="1" x14ac:dyDescent="0.25">
      <c r="A63" s="27"/>
      <c r="B63" s="13"/>
      <c r="C63" s="10"/>
      <c r="D63" s="28"/>
      <c r="E63" s="28"/>
      <c r="F63" s="28"/>
      <c r="G63" s="84"/>
      <c r="H63" s="84"/>
      <c r="I63" s="84"/>
      <c r="J63" s="84"/>
      <c r="K63" s="84"/>
      <c r="L63" s="29"/>
      <c r="M63" s="29"/>
      <c r="N63" s="29"/>
      <c r="O63" s="29"/>
      <c r="P63" s="29"/>
      <c r="Q63" s="29"/>
      <c r="R63" s="83"/>
      <c r="S63" s="83"/>
      <c r="T63" s="278"/>
      <c r="U63" s="83"/>
      <c r="V63" s="30"/>
      <c r="W63" s="30"/>
      <c r="X63" s="30"/>
    </row>
    <row r="64" spans="1:26" s="38" customFormat="1" ht="21" x14ac:dyDescent="0.35">
      <c r="A64" s="27"/>
      <c r="B64" s="13"/>
      <c r="C64" s="10"/>
      <c r="D64" s="28"/>
      <c r="E64" s="28"/>
      <c r="F64" s="28"/>
      <c r="G64" s="84"/>
      <c r="H64" s="84"/>
      <c r="I64" s="787" t="s">
        <v>38</v>
      </c>
      <c r="J64" s="787"/>
      <c r="K64" s="787"/>
      <c r="L64" s="787"/>
      <c r="M64" s="787"/>
      <c r="N64" s="787"/>
      <c r="O64" s="787"/>
      <c r="P64" s="787"/>
      <c r="Q64" s="788"/>
      <c r="R64" s="83"/>
      <c r="S64" s="83"/>
      <c r="T64" s="278"/>
      <c r="U64" s="83"/>
      <c r="V64" s="30"/>
      <c r="W64" s="30"/>
      <c r="X64" s="30"/>
    </row>
    <row r="65" spans="2:22" ht="19.5" customHeight="1" x14ac:dyDescent="0.25">
      <c r="B65" s="29"/>
      <c r="C65" s="10"/>
      <c r="D65" s="10"/>
      <c r="E65" s="10"/>
      <c r="F65" s="10"/>
      <c r="G65" s="93"/>
      <c r="H65" s="10"/>
      <c r="I65" s="10"/>
      <c r="J65" s="10"/>
      <c r="K65" s="10"/>
      <c r="N65" s="38"/>
      <c r="O65" s="38"/>
      <c r="P65" s="38"/>
      <c r="Q65" s="38"/>
      <c r="R65" s="38"/>
      <c r="S65" s="38"/>
      <c r="T65" s="38"/>
      <c r="U65" s="38"/>
      <c r="V65" s="38"/>
    </row>
    <row r="66" spans="2:22" ht="28.5" customHeight="1" x14ac:dyDescent="0.25">
      <c r="B66" s="31"/>
      <c r="C66" s="10"/>
      <c r="F66" s="785" t="s">
        <v>23</v>
      </c>
      <c r="G66" s="785"/>
      <c r="H66" s="785"/>
      <c r="I66" s="785"/>
      <c r="J66" s="783" t="s">
        <v>2</v>
      </c>
      <c r="K66" s="783"/>
      <c r="L66" s="785" t="s">
        <v>27</v>
      </c>
      <c r="M66" s="785"/>
      <c r="N66" s="38"/>
      <c r="O66" s="38"/>
      <c r="P66" s="38"/>
      <c r="Q66" s="38"/>
      <c r="R66" s="38"/>
      <c r="S66" s="38"/>
      <c r="T66" s="38"/>
      <c r="U66" s="38"/>
      <c r="V66" s="38"/>
    </row>
    <row r="67" spans="2:22" ht="18" customHeight="1" x14ac:dyDescent="0.25">
      <c r="B67" s="10"/>
      <c r="C67" s="10"/>
      <c r="F67" s="789" t="s">
        <v>0</v>
      </c>
      <c r="G67" s="789"/>
      <c r="H67" s="789"/>
      <c r="I67" s="789"/>
      <c r="J67" s="784">
        <f>SUM(D15+D17+D19+D21+D23)</f>
        <v>5</v>
      </c>
      <c r="K67" s="784"/>
      <c r="L67" s="782">
        <f>U24</f>
        <v>4704</v>
      </c>
      <c r="M67" s="782"/>
      <c r="N67" s="38"/>
      <c r="O67" s="38"/>
      <c r="P67" s="38"/>
      <c r="Q67" s="38"/>
      <c r="R67" s="38"/>
      <c r="S67" s="38"/>
      <c r="T67" s="38"/>
      <c r="U67" s="38"/>
      <c r="V67" s="38"/>
    </row>
    <row r="68" spans="2:22" ht="15.75" x14ac:dyDescent="0.25">
      <c r="B68" s="10"/>
      <c r="C68" s="10"/>
      <c r="F68" s="791" t="s">
        <v>21</v>
      </c>
      <c r="G68" s="792"/>
      <c r="H68" s="792"/>
      <c r="I68" s="793"/>
      <c r="J68" s="784">
        <f>D29</f>
        <v>1</v>
      </c>
      <c r="K68" s="784"/>
      <c r="L68" s="782">
        <f>U30</f>
        <v>784</v>
      </c>
      <c r="M68" s="782"/>
      <c r="N68" s="38"/>
      <c r="O68" s="38"/>
      <c r="P68" s="38"/>
      <c r="Q68" s="38"/>
      <c r="R68" s="38"/>
      <c r="S68" s="38"/>
      <c r="T68" s="38"/>
      <c r="U68" s="38"/>
      <c r="V68" s="38"/>
    </row>
    <row r="69" spans="2:22" ht="15.75" x14ac:dyDescent="0.25">
      <c r="F69" s="789" t="s">
        <v>18</v>
      </c>
      <c r="G69" s="789"/>
      <c r="H69" s="789"/>
      <c r="I69" s="789"/>
      <c r="J69" s="784">
        <f>D37</f>
        <v>1</v>
      </c>
      <c r="K69" s="784"/>
      <c r="L69" s="782">
        <f>U38</f>
        <v>784</v>
      </c>
      <c r="M69" s="782"/>
      <c r="N69" s="38"/>
      <c r="O69" s="38"/>
      <c r="P69" s="38"/>
      <c r="Q69" s="38"/>
      <c r="R69" s="38"/>
      <c r="S69" s="38"/>
      <c r="T69" s="38"/>
      <c r="U69" s="38"/>
      <c r="V69" s="38"/>
    </row>
    <row r="70" spans="2:22" ht="15.75" x14ac:dyDescent="0.25">
      <c r="F70" s="789" t="s">
        <v>22</v>
      </c>
      <c r="G70" s="789"/>
      <c r="H70" s="789"/>
      <c r="I70" s="789"/>
      <c r="J70" s="784">
        <f>D45</f>
        <v>2</v>
      </c>
      <c r="K70" s="784"/>
      <c r="L70" s="782">
        <f>U46</f>
        <v>2744</v>
      </c>
      <c r="M70" s="782"/>
      <c r="N70" s="38"/>
      <c r="O70" s="38"/>
      <c r="P70" s="38"/>
      <c r="Q70" s="38"/>
      <c r="R70" s="38"/>
      <c r="S70" s="38"/>
      <c r="T70" s="38"/>
      <c r="U70" s="38"/>
      <c r="V70" s="38"/>
    </row>
    <row r="71" spans="2:22" ht="15.75" x14ac:dyDescent="0.25">
      <c r="F71" s="789" t="s">
        <v>15</v>
      </c>
      <c r="G71" s="789"/>
      <c r="H71" s="789"/>
      <c r="I71" s="789"/>
      <c r="J71" s="784">
        <f>D53</f>
        <v>1</v>
      </c>
      <c r="K71" s="784"/>
      <c r="L71" s="782">
        <f>U55</f>
        <v>1568</v>
      </c>
      <c r="M71" s="782"/>
      <c r="N71" s="38"/>
      <c r="O71" s="38"/>
      <c r="P71" s="38"/>
      <c r="Q71" s="38"/>
      <c r="R71" s="38"/>
      <c r="S71" s="38"/>
      <c r="T71" s="38"/>
      <c r="U71" s="38"/>
      <c r="V71" s="38"/>
    </row>
    <row r="72" spans="2:22" ht="15.75" x14ac:dyDescent="0.25">
      <c r="F72" s="790" t="s">
        <v>55</v>
      </c>
      <c r="G72" s="790"/>
      <c r="H72" s="790"/>
      <c r="I72" s="790"/>
      <c r="J72" s="784">
        <f>SUM(J67:K71)</f>
        <v>10</v>
      </c>
      <c r="K72" s="784"/>
      <c r="L72" s="786">
        <f>SUM(L67:L71)</f>
        <v>10584</v>
      </c>
      <c r="M72" s="786"/>
      <c r="N72" s="38"/>
      <c r="O72" s="38"/>
      <c r="P72" s="38"/>
      <c r="Q72" s="38"/>
      <c r="R72" s="38"/>
      <c r="S72" s="38"/>
      <c r="T72" s="38"/>
      <c r="U72" s="38"/>
      <c r="V72" s="38"/>
    </row>
    <row r="73" spans="2:22" x14ac:dyDescent="0.25">
      <c r="N73" s="38"/>
      <c r="O73" s="38"/>
      <c r="P73" s="38"/>
      <c r="Q73" s="38"/>
      <c r="R73" s="38"/>
      <c r="S73" s="38"/>
      <c r="T73" s="38"/>
      <c r="U73" s="38"/>
      <c r="V73" s="38"/>
    </row>
  </sheetData>
  <mergeCells count="65">
    <mergeCell ref="F71:I71"/>
    <mergeCell ref="F72:I72"/>
    <mergeCell ref="F68:I68"/>
    <mergeCell ref="I64:Q64"/>
    <mergeCell ref="F66:I66"/>
    <mergeCell ref="F67:I67"/>
    <mergeCell ref="F69:I69"/>
    <mergeCell ref="F70:I70"/>
    <mergeCell ref="J71:K71"/>
    <mergeCell ref="J72:K72"/>
    <mergeCell ref="L66:M66"/>
    <mergeCell ref="L67:M67"/>
    <mergeCell ref="L68:M68"/>
    <mergeCell ref="L69:M69"/>
    <mergeCell ref="L70:M70"/>
    <mergeCell ref="L71:M71"/>
    <mergeCell ref="L72:M72"/>
    <mergeCell ref="J66:K66"/>
    <mergeCell ref="J67:K67"/>
    <mergeCell ref="J68:K68"/>
    <mergeCell ref="J69:K69"/>
    <mergeCell ref="J70:K70"/>
    <mergeCell ref="A5:X5"/>
    <mergeCell ref="A7:X7"/>
    <mergeCell ref="E9:F9"/>
    <mergeCell ref="E10:F10"/>
    <mergeCell ref="R30:S30"/>
    <mergeCell ref="K28:K29"/>
    <mergeCell ref="L28:L29"/>
    <mergeCell ref="M28:M29"/>
    <mergeCell ref="N28:N29"/>
    <mergeCell ref="O28:O29"/>
    <mergeCell ref="P28:P29"/>
    <mergeCell ref="Q28:Q29"/>
    <mergeCell ref="R28:R29"/>
    <mergeCell ref="S28:S29"/>
    <mergeCell ref="U28:U29"/>
    <mergeCell ref="A16:A17"/>
    <mergeCell ref="R38:S38"/>
    <mergeCell ref="A36:A37"/>
    <mergeCell ref="B36:B37"/>
    <mergeCell ref="B28:B29"/>
    <mergeCell ref="A28:A29"/>
    <mergeCell ref="B20:B21"/>
    <mergeCell ref="A18:A19"/>
    <mergeCell ref="R24:S24"/>
    <mergeCell ref="H28:H29"/>
    <mergeCell ref="I28:I29"/>
    <mergeCell ref="J28:J29"/>
    <mergeCell ref="R55:S55"/>
    <mergeCell ref="A52:A53"/>
    <mergeCell ref="A1:X1"/>
    <mergeCell ref="A2:X2"/>
    <mergeCell ref="A3:X3"/>
    <mergeCell ref="B14:B15"/>
    <mergeCell ref="A14:A15"/>
    <mergeCell ref="B52:B53"/>
    <mergeCell ref="B18:B19"/>
    <mergeCell ref="A22:A23"/>
    <mergeCell ref="B22:B23"/>
    <mergeCell ref="A20:A21"/>
    <mergeCell ref="A44:A45"/>
    <mergeCell ref="B44:B45"/>
    <mergeCell ref="R46:S46"/>
    <mergeCell ref="B16:B17"/>
  </mergeCells>
  <printOptions horizontalCentered="1" verticalCentered="1"/>
  <pageMargins left="0" right="0" top="0" bottom="0" header="0.31496062992125984" footer="0.31496062992125984"/>
  <pageSetup paperSize="5" scale="63" orientation="landscape" r:id="rId1"/>
  <rowBreaks count="1" manualBreakCount="1">
    <brk id="40" max="2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8"/>
  <sheetViews>
    <sheetView view="pageBreakPreview" topLeftCell="F86" zoomScale="85" zoomScaleNormal="100" zoomScaleSheetLayoutView="85" workbookViewId="0">
      <selection activeCell="J156" sqref="J156:K156"/>
    </sheetView>
  </sheetViews>
  <sheetFormatPr baseColWidth="10" defaultColWidth="11.42578125" defaultRowHeight="15" x14ac:dyDescent="0.25"/>
  <cols>
    <col min="1" max="1" width="7.7109375" style="38" customWidth="1"/>
    <col min="2" max="2" width="18.7109375" style="38" customWidth="1"/>
    <col min="3" max="3" width="13.42578125" style="118" customWidth="1"/>
    <col min="4" max="4" width="12.28515625" style="38" customWidth="1"/>
    <col min="5" max="5" width="12.85546875" style="38" customWidth="1"/>
    <col min="6" max="6" width="13.5703125" style="38" customWidth="1"/>
    <col min="7" max="7" width="1.5703125" style="87" customWidth="1"/>
    <col min="8" max="19" width="9.42578125" style="38" customWidth="1"/>
    <col min="20" max="20" width="1.28515625" style="87" customWidth="1"/>
    <col min="21" max="21" width="22.42578125" style="38" customWidth="1"/>
    <col min="22" max="22" width="11.42578125" style="38"/>
    <col min="23" max="23" width="26.28515625" style="38" bestFit="1" customWidth="1"/>
    <col min="24" max="24" width="17.140625" style="38" customWidth="1"/>
    <col min="25" max="25" width="12.5703125" style="38" bestFit="1" customWidth="1"/>
    <col min="26" max="16384" width="11.42578125" style="38"/>
  </cols>
  <sheetData>
    <row r="1" spans="1:25" ht="18" x14ac:dyDescent="0.25">
      <c r="A1" s="764" t="s">
        <v>24</v>
      </c>
      <c r="B1" s="764"/>
      <c r="C1" s="764"/>
      <c r="D1" s="764"/>
      <c r="E1" s="764"/>
      <c r="F1" s="764"/>
      <c r="G1" s="764"/>
      <c r="H1" s="764"/>
      <c r="I1" s="764"/>
      <c r="J1" s="764"/>
      <c r="K1" s="764"/>
      <c r="L1" s="764"/>
      <c r="M1" s="764"/>
      <c r="N1" s="764"/>
      <c r="O1" s="764"/>
      <c r="P1" s="764"/>
      <c r="Q1" s="764"/>
      <c r="R1" s="764"/>
      <c r="S1" s="764"/>
      <c r="T1" s="764"/>
      <c r="U1" s="764"/>
      <c r="V1" s="764"/>
      <c r="W1" s="764"/>
      <c r="X1" s="764"/>
      <c r="Y1" s="34"/>
    </row>
    <row r="2" spans="1:25" ht="15.75" x14ac:dyDescent="0.25">
      <c r="A2" s="765" t="s">
        <v>25</v>
      </c>
      <c r="B2" s="765"/>
      <c r="C2" s="765"/>
      <c r="D2" s="765"/>
      <c r="E2" s="765"/>
      <c r="F2" s="765"/>
      <c r="G2" s="765"/>
      <c r="H2" s="765"/>
      <c r="I2" s="765"/>
      <c r="J2" s="765"/>
      <c r="K2" s="765"/>
      <c r="L2" s="765"/>
      <c r="M2" s="765"/>
      <c r="N2" s="765"/>
      <c r="O2" s="765"/>
      <c r="P2" s="765"/>
      <c r="Q2" s="765"/>
      <c r="R2" s="765"/>
      <c r="S2" s="765"/>
      <c r="T2" s="765"/>
      <c r="U2" s="765"/>
      <c r="V2" s="765"/>
      <c r="W2" s="765"/>
      <c r="X2" s="765"/>
      <c r="Y2" s="24"/>
    </row>
    <row r="3" spans="1:25" x14ac:dyDescent="0.25">
      <c r="A3" s="766" t="s">
        <v>322</v>
      </c>
      <c r="B3" s="766"/>
      <c r="C3" s="766"/>
      <c r="D3" s="766"/>
      <c r="E3" s="766"/>
      <c r="F3" s="766"/>
      <c r="G3" s="766"/>
      <c r="H3" s="766"/>
      <c r="I3" s="766"/>
      <c r="J3" s="766"/>
      <c r="K3" s="766"/>
      <c r="L3" s="766"/>
      <c r="M3" s="766"/>
      <c r="N3" s="766"/>
      <c r="O3" s="766"/>
      <c r="P3" s="766"/>
      <c r="Q3" s="766"/>
      <c r="R3" s="766"/>
      <c r="S3" s="766"/>
      <c r="T3" s="766"/>
      <c r="U3" s="766"/>
      <c r="V3" s="766"/>
      <c r="W3" s="766"/>
      <c r="X3" s="766"/>
      <c r="Y3" s="25"/>
    </row>
    <row r="4" spans="1:25" ht="8.25" customHeight="1" x14ac:dyDescent="0.25">
      <c r="A4" s="23"/>
      <c r="B4" s="25"/>
      <c r="C4" s="117"/>
      <c r="D4" s="25"/>
      <c r="E4" s="25"/>
      <c r="F4" s="25"/>
      <c r="G4" s="26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5"/>
      <c r="U4" s="25"/>
      <c r="V4" s="25"/>
      <c r="W4" s="25"/>
      <c r="X4" s="25"/>
      <c r="Y4" s="25"/>
    </row>
    <row r="5" spans="1:25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</row>
    <row r="6" spans="1:25" ht="9" customHeight="1" x14ac:dyDescent="0.25"/>
    <row r="7" spans="1:25" ht="18.75" x14ac:dyDescent="0.3">
      <c r="A7" s="776" t="s">
        <v>7</v>
      </c>
      <c r="B7" s="776"/>
      <c r="C7" s="776"/>
      <c r="D7" s="776"/>
      <c r="E7" s="776"/>
      <c r="F7" s="776"/>
      <c r="G7" s="776"/>
      <c r="H7" s="776"/>
      <c r="I7" s="776"/>
      <c r="J7" s="776"/>
      <c r="K7" s="776"/>
      <c r="L7" s="776"/>
      <c r="M7" s="776"/>
      <c r="N7" s="776"/>
      <c r="O7" s="776"/>
      <c r="P7" s="776"/>
      <c r="Q7" s="776"/>
      <c r="R7" s="776"/>
      <c r="S7" s="776"/>
      <c r="T7" s="776"/>
      <c r="U7" s="776"/>
      <c r="V7" s="776"/>
      <c r="W7" s="776"/>
      <c r="X7" s="776"/>
    </row>
    <row r="8" spans="1:25" ht="13.5" customHeight="1" x14ac:dyDescent="0.3">
      <c r="B8" s="776"/>
      <c r="C8" s="776"/>
      <c r="D8" s="776"/>
      <c r="E8" s="776"/>
      <c r="F8" s="776"/>
      <c r="G8" s="776"/>
      <c r="H8" s="776"/>
      <c r="I8" s="776"/>
      <c r="J8" s="776"/>
      <c r="K8" s="776"/>
      <c r="L8" s="776"/>
      <c r="M8" s="776"/>
      <c r="N8" s="776"/>
      <c r="O8" s="776"/>
      <c r="P8" s="776"/>
      <c r="Q8" s="776"/>
      <c r="R8" s="776"/>
      <c r="S8" s="776"/>
      <c r="T8" s="776"/>
      <c r="U8" s="776"/>
      <c r="V8" s="776"/>
    </row>
    <row r="9" spans="1:25" ht="22.5" x14ac:dyDescent="0.25">
      <c r="B9" s="40"/>
      <c r="E9" s="799" t="s">
        <v>29</v>
      </c>
      <c r="F9" s="799"/>
      <c r="G9" s="362"/>
      <c r="H9" s="200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00" t="s">
        <v>111</v>
      </c>
      <c r="T9" s="276"/>
      <c r="U9" s="414" t="s">
        <v>232</v>
      </c>
      <c r="V9" s="41"/>
    </row>
    <row r="10" spans="1:25" x14ac:dyDescent="0.25">
      <c r="B10" s="40"/>
      <c r="E10" s="800" t="s">
        <v>30</v>
      </c>
      <c r="F10" s="800"/>
      <c r="G10" s="363"/>
      <c r="H10" s="65">
        <v>0</v>
      </c>
      <c r="I10" s="65">
        <v>0</v>
      </c>
      <c r="J10" s="65">
        <v>11</v>
      </c>
      <c r="K10" s="65">
        <v>18</v>
      </c>
      <c r="L10" s="65">
        <v>21</v>
      </c>
      <c r="M10" s="65">
        <v>22</v>
      </c>
      <c r="N10" s="65">
        <v>21</v>
      </c>
      <c r="O10" s="65">
        <v>23</v>
      </c>
      <c r="P10" s="65">
        <v>20</v>
      </c>
      <c r="Q10" s="65">
        <v>19</v>
      </c>
      <c r="R10" s="65">
        <v>20</v>
      </c>
      <c r="S10" s="65">
        <v>21</v>
      </c>
      <c r="T10" s="271"/>
      <c r="U10" s="61">
        <f>SUM(H10:S10)</f>
        <v>196</v>
      </c>
      <c r="V10" s="41"/>
    </row>
    <row r="11" spans="1:25" ht="15.6" customHeight="1" x14ac:dyDescent="0.25">
      <c r="B11" s="40"/>
      <c r="E11" s="801" t="s">
        <v>31</v>
      </c>
      <c r="F11" s="801"/>
      <c r="G11" s="363"/>
      <c r="H11" s="410">
        <v>0</v>
      </c>
      <c r="I11" s="410">
        <v>0</v>
      </c>
      <c r="J11" s="410">
        <v>2</v>
      </c>
      <c r="K11" s="410">
        <v>5</v>
      </c>
      <c r="L11" s="410">
        <v>4</v>
      </c>
      <c r="M11" s="410">
        <v>4</v>
      </c>
      <c r="N11" s="410">
        <v>5</v>
      </c>
      <c r="O11" s="410">
        <v>4</v>
      </c>
      <c r="P11" s="410">
        <v>4</v>
      </c>
      <c r="Q11" s="410">
        <v>5</v>
      </c>
      <c r="R11" s="410">
        <v>4</v>
      </c>
      <c r="S11" s="410">
        <v>5</v>
      </c>
      <c r="T11" s="271"/>
      <c r="U11" s="61">
        <f>SUM(H11:S11)</f>
        <v>42</v>
      </c>
      <c r="V11" s="41"/>
    </row>
    <row r="12" spans="1:25" ht="15.6" customHeight="1" x14ac:dyDescent="0.25">
      <c r="B12" s="40"/>
      <c r="E12" s="802" t="s">
        <v>33</v>
      </c>
      <c r="F12" s="802"/>
      <c r="G12" s="362"/>
      <c r="H12" s="412">
        <v>0</v>
      </c>
      <c r="I12" s="412">
        <v>0</v>
      </c>
      <c r="J12" s="412">
        <v>6</v>
      </c>
      <c r="K12" s="412">
        <v>12</v>
      </c>
      <c r="L12" s="412">
        <v>13</v>
      </c>
      <c r="M12" s="412">
        <v>13</v>
      </c>
      <c r="N12" s="412">
        <v>13</v>
      </c>
      <c r="O12" s="412">
        <v>14</v>
      </c>
      <c r="P12" s="412">
        <v>12</v>
      </c>
      <c r="Q12" s="412">
        <v>12</v>
      </c>
      <c r="R12" s="412">
        <v>12</v>
      </c>
      <c r="S12" s="412">
        <v>12</v>
      </c>
      <c r="T12" s="277"/>
      <c r="U12" s="411">
        <f>SUM(H12:S12)</f>
        <v>119</v>
      </c>
      <c r="V12" s="41"/>
    </row>
    <row r="13" spans="1:25" ht="15" customHeight="1" x14ac:dyDescent="0.25">
      <c r="B13" s="40"/>
      <c r="E13" s="803" t="s">
        <v>95</v>
      </c>
      <c r="F13" s="803"/>
      <c r="G13" s="362"/>
      <c r="H13" s="413">
        <v>0</v>
      </c>
      <c r="I13" s="413">
        <v>0</v>
      </c>
      <c r="J13" s="413">
        <v>4</v>
      </c>
      <c r="K13" s="413">
        <v>8</v>
      </c>
      <c r="L13" s="413">
        <v>9</v>
      </c>
      <c r="M13" s="413">
        <v>8</v>
      </c>
      <c r="N13" s="413">
        <v>9</v>
      </c>
      <c r="O13" s="413">
        <v>9</v>
      </c>
      <c r="P13" s="413">
        <v>8</v>
      </c>
      <c r="Q13" s="413">
        <v>8</v>
      </c>
      <c r="R13" s="413">
        <v>8</v>
      </c>
      <c r="S13" s="413">
        <v>9</v>
      </c>
      <c r="T13" s="277"/>
      <c r="U13" s="411">
        <f>SUM(H13:S13)</f>
        <v>80</v>
      </c>
      <c r="V13" s="41"/>
    </row>
    <row r="14" spans="1:25" ht="26.25" customHeight="1" x14ac:dyDescent="0.25">
      <c r="U14" s="507">
        <f>SUM(U10:U13)</f>
        <v>437</v>
      </c>
    </row>
    <row r="15" spans="1:25" ht="22.5" x14ac:dyDescent="0.25">
      <c r="A15" s="241" t="s">
        <v>20</v>
      </c>
      <c r="B15" s="133" t="s">
        <v>97</v>
      </c>
      <c r="C15" s="242" t="s">
        <v>1</v>
      </c>
      <c r="D15" s="243" t="s">
        <v>2</v>
      </c>
      <c r="E15" s="243" t="s">
        <v>3</v>
      </c>
      <c r="F15" s="243" t="s">
        <v>4</v>
      </c>
      <c r="G15" s="393"/>
      <c r="H15" s="244" t="s">
        <v>101</v>
      </c>
      <c r="I15" s="200" t="s">
        <v>102</v>
      </c>
      <c r="J15" s="200" t="s">
        <v>103</v>
      </c>
      <c r="K15" s="200" t="s">
        <v>104</v>
      </c>
      <c r="L15" s="200" t="s">
        <v>105</v>
      </c>
      <c r="M15" s="200" t="s">
        <v>106</v>
      </c>
      <c r="N15" s="200" t="s">
        <v>107</v>
      </c>
      <c r="O15" s="200" t="s">
        <v>108</v>
      </c>
      <c r="P15" s="200" t="s">
        <v>109</v>
      </c>
      <c r="Q15" s="200" t="s">
        <v>110</v>
      </c>
      <c r="R15" s="200" t="s">
        <v>5</v>
      </c>
      <c r="S15" s="251" t="s">
        <v>111</v>
      </c>
      <c r="T15" s="407"/>
      <c r="U15" s="420" t="s">
        <v>26</v>
      </c>
    </row>
    <row r="16" spans="1:25" s="164" customFormat="1" x14ac:dyDescent="0.25">
      <c r="A16" s="415"/>
      <c r="B16" s="163" t="s">
        <v>0</v>
      </c>
      <c r="C16" s="82"/>
      <c r="D16" s="416"/>
      <c r="E16" s="416"/>
      <c r="F16" s="416"/>
      <c r="G16" s="393"/>
      <c r="H16" s="425"/>
      <c r="I16" s="426"/>
      <c r="J16" s="426"/>
      <c r="K16" s="426"/>
      <c r="L16" s="426"/>
      <c r="M16" s="426"/>
      <c r="N16" s="426"/>
      <c r="O16" s="426"/>
      <c r="P16" s="426"/>
      <c r="Q16" s="426"/>
      <c r="R16" s="426"/>
      <c r="S16" s="427"/>
      <c r="T16" s="407"/>
      <c r="U16" s="387"/>
      <c r="V16" s="38"/>
      <c r="W16" s="38"/>
      <c r="X16" s="38"/>
    </row>
    <row r="17" spans="1:25" ht="6" customHeight="1" x14ac:dyDescent="0.25">
      <c r="A17" s="784">
        <v>1</v>
      </c>
      <c r="B17" s="1"/>
      <c r="C17" s="423"/>
      <c r="D17" s="6"/>
      <c r="E17" s="6"/>
      <c r="F17" s="6"/>
      <c r="G17" s="403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365"/>
      <c r="U17" s="421"/>
    </row>
    <row r="18" spans="1:25" ht="23.25" x14ac:dyDescent="0.25">
      <c r="A18" s="784"/>
      <c r="B18" s="141" t="s">
        <v>169</v>
      </c>
      <c r="C18" s="429" t="s">
        <v>139</v>
      </c>
      <c r="D18" s="389">
        <v>1</v>
      </c>
      <c r="E18" s="32">
        <v>8</v>
      </c>
      <c r="F18" s="32">
        <f>D18*E18</f>
        <v>8</v>
      </c>
      <c r="G18" s="403"/>
      <c r="H18" s="43">
        <f>+H10*F18</f>
        <v>0</v>
      </c>
      <c r="I18" s="43">
        <f>+I10*F18</f>
        <v>0</v>
      </c>
      <c r="J18" s="43">
        <f>+J10*F18</f>
        <v>88</v>
      </c>
      <c r="K18" s="43">
        <f>+K10*F18</f>
        <v>144</v>
      </c>
      <c r="L18" s="43">
        <f>L10*F18</f>
        <v>168</v>
      </c>
      <c r="M18" s="43">
        <f>M10*F18</f>
        <v>176</v>
      </c>
      <c r="N18" s="43">
        <f>N10*F18</f>
        <v>168</v>
      </c>
      <c r="O18" s="43">
        <f>O10*F18</f>
        <v>184</v>
      </c>
      <c r="P18" s="43">
        <f>P10*F18</f>
        <v>160</v>
      </c>
      <c r="Q18" s="43">
        <f>Q10*F18</f>
        <v>152</v>
      </c>
      <c r="R18" s="43">
        <f>R10*F18</f>
        <v>160</v>
      </c>
      <c r="S18" s="43">
        <f>S10*F18</f>
        <v>168</v>
      </c>
      <c r="T18" s="282"/>
      <c r="U18" s="22">
        <f>SUM(H18:S18)</f>
        <v>1568</v>
      </c>
    </row>
    <row r="19" spans="1:25" ht="6.75" customHeight="1" x14ac:dyDescent="0.25">
      <c r="A19" s="784">
        <f>1+A17</f>
        <v>2</v>
      </c>
      <c r="B19" s="1"/>
      <c r="C19" s="423"/>
      <c r="D19" s="437"/>
      <c r="E19" s="161"/>
      <c r="F19" s="161"/>
      <c r="G19" s="403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282"/>
      <c r="U19" s="8"/>
    </row>
    <row r="20" spans="1:25" ht="24" customHeight="1" x14ac:dyDescent="0.25">
      <c r="A20" s="784"/>
      <c r="B20" s="21" t="s">
        <v>170</v>
      </c>
      <c r="C20" s="429" t="s">
        <v>98</v>
      </c>
      <c r="D20" s="389">
        <v>1</v>
      </c>
      <c r="E20" s="32">
        <v>5</v>
      </c>
      <c r="F20" s="32">
        <f>D20*E20</f>
        <v>5</v>
      </c>
      <c r="G20" s="403"/>
      <c r="H20" s="43">
        <f>+H10*F20</f>
        <v>0</v>
      </c>
      <c r="I20" s="43">
        <f>+I10*F20</f>
        <v>0</v>
      </c>
      <c r="J20" s="43">
        <f>+J10*F20</f>
        <v>55</v>
      </c>
      <c r="K20" s="43">
        <f>+K10*F20</f>
        <v>90</v>
      </c>
      <c r="L20" s="43">
        <f>L10*F20</f>
        <v>105</v>
      </c>
      <c r="M20" s="43">
        <f>M10*F20</f>
        <v>110</v>
      </c>
      <c r="N20" s="43">
        <f>N10*F20</f>
        <v>105</v>
      </c>
      <c r="O20" s="43">
        <f>O10*F20</f>
        <v>115</v>
      </c>
      <c r="P20" s="43">
        <f>P10*F20</f>
        <v>100</v>
      </c>
      <c r="Q20" s="43">
        <f>Q10*F20</f>
        <v>95</v>
      </c>
      <c r="R20" s="43">
        <f>R10*F20</f>
        <v>100</v>
      </c>
      <c r="S20" s="43">
        <f>S10*F20</f>
        <v>105</v>
      </c>
      <c r="T20" s="282"/>
      <c r="U20" s="22">
        <f>SUM(H20:S20)</f>
        <v>980</v>
      </c>
      <c r="Y20" s="48"/>
    </row>
    <row r="21" spans="1:25" ht="6.75" customHeight="1" x14ac:dyDescent="0.25">
      <c r="A21" s="784">
        <f t="shared" ref="A21" si="0">1+A19</f>
        <v>3</v>
      </c>
      <c r="B21" s="797" t="s">
        <v>91</v>
      </c>
      <c r="C21" s="423"/>
      <c r="D21" s="437"/>
      <c r="E21" s="161"/>
      <c r="F21" s="161"/>
      <c r="G21" s="403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282"/>
      <c r="U21" s="8"/>
    </row>
    <row r="22" spans="1:25" ht="22.5" x14ac:dyDescent="0.25">
      <c r="A22" s="784"/>
      <c r="B22" s="798"/>
      <c r="C22" s="429" t="s">
        <v>129</v>
      </c>
      <c r="D22" s="389">
        <v>1</v>
      </c>
      <c r="E22" s="32">
        <v>3</v>
      </c>
      <c r="F22" s="32">
        <f>D22*E22</f>
        <v>3</v>
      </c>
      <c r="G22" s="403"/>
      <c r="H22" s="43">
        <f>+H10*F22</f>
        <v>0</v>
      </c>
      <c r="I22" s="43">
        <f>+I10*F22</f>
        <v>0</v>
      </c>
      <c r="J22" s="43">
        <f>+J10*F22</f>
        <v>33</v>
      </c>
      <c r="K22" s="43">
        <f>+K10*F22</f>
        <v>54</v>
      </c>
      <c r="L22" s="43">
        <f>L10*F22</f>
        <v>63</v>
      </c>
      <c r="M22" s="43">
        <f>M10*F22</f>
        <v>66</v>
      </c>
      <c r="N22" s="43">
        <f>N10*F22</f>
        <v>63</v>
      </c>
      <c r="O22" s="43">
        <f>O10*F22</f>
        <v>69</v>
      </c>
      <c r="P22" s="43">
        <f>P10*F22</f>
        <v>60</v>
      </c>
      <c r="Q22" s="43">
        <f>Q10*F22</f>
        <v>57</v>
      </c>
      <c r="R22" s="43">
        <f>R10*F22</f>
        <v>60</v>
      </c>
      <c r="S22" s="43">
        <f>S10*F22</f>
        <v>63</v>
      </c>
      <c r="T22" s="282"/>
      <c r="U22" s="22">
        <f>SUM(H22:S22)</f>
        <v>588</v>
      </c>
      <c r="Y22" s="48"/>
    </row>
    <row r="23" spans="1:25" ht="6.75" customHeight="1" x14ac:dyDescent="0.25">
      <c r="A23" s="784">
        <f t="shared" ref="A23" si="1">1+A21</f>
        <v>4</v>
      </c>
      <c r="B23" s="20"/>
      <c r="C23" s="423"/>
      <c r="D23" s="437"/>
      <c r="E23" s="161"/>
      <c r="F23" s="161"/>
      <c r="G23" s="403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282"/>
      <c r="U23" s="8"/>
    </row>
    <row r="24" spans="1:25" ht="40.5" customHeight="1" x14ac:dyDescent="0.25">
      <c r="A24" s="784"/>
      <c r="B24" s="21" t="s">
        <v>171</v>
      </c>
      <c r="C24" s="429" t="s">
        <v>162</v>
      </c>
      <c r="D24" s="389">
        <v>1</v>
      </c>
      <c r="E24" s="32">
        <v>9</v>
      </c>
      <c r="F24" s="32">
        <f>D24*E24</f>
        <v>9</v>
      </c>
      <c r="G24" s="403"/>
      <c r="H24" s="43">
        <f>+H10*F24</f>
        <v>0</v>
      </c>
      <c r="I24" s="43">
        <f>+I10*F24</f>
        <v>0</v>
      </c>
      <c r="J24" s="43">
        <f>+J10*F24</f>
        <v>99</v>
      </c>
      <c r="K24" s="43">
        <f>+K10*F24</f>
        <v>162</v>
      </c>
      <c r="L24" s="43">
        <f>L10*F24</f>
        <v>189</v>
      </c>
      <c r="M24" s="43">
        <f>M10*F24</f>
        <v>198</v>
      </c>
      <c r="N24" s="43">
        <f>N10*F24</f>
        <v>189</v>
      </c>
      <c r="O24" s="43">
        <f>O10*F24</f>
        <v>207</v>
      </c>
      <c r="P24" s="43">
        <f>P10*F24</f>
        <v>180</v>
      </c>
      <c r="Q24" s="43">
        <f>Q10*F24</f>
        <v>171</v>
      </c>
      <c r="R24" s="43">
        <f>R10*F24</f>
        <v>180</v>
      </c>
      <c r="S24" s="43">
        <f>S10*F24</f>
        <v>189</v>
      </c>
      <c r="T24" s="282"/>
      <c r="U24" s="22">
        <f>SUM(H24:S24)</f>
        <v>1764</v>
      </c>
    </row>
    <row r="25" spans="1:25" ht="6" customHeight="1" x14ac:dyDescent="0.25">
      <c r="A25" s="784">
        <f t="shared" ref="A25:A27" si="2">1+A23</f>
        <v>5</v>
      </c>
      <c r="B25" s="1"/>
      <c r="C25" s="424"/>
      <c r="D25" s="437"/>
      <c r="E25" s="161"/>
      <c r="F25" s="161"/>
      <c r="G25" s="403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282"/>
      <c r="U25" s="8"/>
    </row>
    <row r="26" spans="1:25" ht="48" customHeight="1" x14ac:dyDescent="0.25">
      <c r="A26" s="784"/>
      <c r="B26" s="141" t="s">
        <v>172</v>
      </c>
      <c r="C26" s="143" t="s">
        <v>163</v>
      </c>
      <c r="D26" s="389">
        <v>1</v>
      </c>
      <c r="E26" s="32">
        <v>2</v>
      </c>
      <c r="F26" s="32">
        <f>D26*E26</f>
        <v>2</v>
      </c>
      <c r="G26" s="403"/>
      <c r="H26" s="51">
        <f>+H12*F26</f>
        <v>0</v>
      </c>
      <c r="I26" s="51">
        <f>+I12*F26</f>
        <v>0</v>
      </c>
      <c r="J26" s="51">
        <f>+J12*F26</f>
        <v>12</v>
      </c>
      <c r="K26" s="51">
        <f>+K12*F26</f>
        <v>24</v>
      </c>
      <c r="L26" s="51">
        <f>L12*F26</f>
        <v>26</v>
      </c>
      <c r="M26" s="51">
        <f>M12*F26</f>
        <v>26</v>
      </c>
      <c r="N26" s="51">
        <f>N12*F26</f>
        <v>26</v>
      </c>
      <c r="O26" s="51">
        <f>O12*F26</f>
        <v>28</v>
      </c>
      <c r="P26" s="51">
        <f>P12*F26</f>
        <v>24</v>
      </c>
      <c r="Q26" s="51">
        <f>Q12*F26</f>
        <v>24</v>
      </c>
      <c r="R26" s="51">
        <f>R12*F26</f>
        <v>24</v>
      </c>
      <c r="S26" s="51">
        <f>S12*F26</f>
        <v>24</v>
      </c>
      <c r="T26" s="282"/>
      <c r="U26" s="22">
        <f>SUM(H26:S26)</f>
        <v>238</v>
      </c>
    </row>
    <row r="27" spans="1:25" ht="7.5" customHeight="1" x14ac:dyDescent="0.25">
      <c r="A27" s="784">
        <f t="shared" si="2"/>
        <v>6</v>
      </c>
      <c r="B27" s="797" t="s">
        <v>173</v>
      </c>
      <c r="C27" s="423"/>
      <c r="D27" s="437"/>
      <c r="E27" s="161"/>
      <c r="F27" s="161"/>
      <c r="G27" s="403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282"/>
      <c r="U27" s="8"/>
    </row>
    <row r="28" spans="1:25" ht="22.5" x14ac:dyDescent="0.25">
      <c r="A28" s="784"/>
      <c r="B28" s="808"/>
      <c r="C28" s="429" t="s">
        <v>164</v>
      </c>
      <c r="D28" s="389">
        <v>1</v>
      </c>
      <c r="E28" s="32">
        <v>9</v>
      </c>
      <c r="F28" s="32">
        <f>D28*E28</f>
        <v>9</v>
      </c>
      <c r="G28" s="403"/>
      <c r="H28" s="43">
        <f>+H10*F28</f>
        <v>0</v>
      </c>
      <c r="I28" s="43">
        <f>+I10*F28</f>
        <v>0</v>
      </c>
      <c r="J28" s="43">
        <f>+J10*F28</f>
        <v>99</v>
      </c>
      <c r="K28" s="43">
        <f>+K10*F28</f>
        <v>162</v>
      </c>
      <c r="L28" s="43">
        <f>+L10*F28</f>
        <v>189</v>
      </c>
      <c r="M28" s="43">
        <f>M10*F28</f>
        <v>198</v>
      </c>
      <c r="N28" s="43">
        <f>N10*F28</f>
        <v>189</v>
      </c>
      <c r="O28" s="43">
        <f>O10*F28</f>
        <v>207</v>
      </c>
      <c r="P28" s="43">
        <f>P10*F28</f>
        <v>180</v>
      </c>
      <c r="Q28" s="43">
        <f>Q10*F28</f>
        <v>171</v>
      </c>
      <c r="R28" s="43">
        <f>R10*F28</f>
        <v>180</v>
      </c>
      <c r="S28" s="43">
        <f>S10*F28</f>
        <v>189</v>
      </c>
      <c r="T28" s="282"/>
      <c r="U28" s="22">
        <f>SUM(H28:S28)</f>
        <v>1764</v>
      </c>
    </row>
    <row r="29" spans="1:25" s="164" customFormat="1" ht="6.75" customHeight="1" x14ac:dyDescent="0.25">
      <c r="A29" s="784"/>
      <c r="B29" s="808"/>
      <c r="C29" s="424"/>
      <c r="D29" s="390"/>
      <c r="E29" s="388"/>
      <c r="F29" s="388"/>
      <c r="G29" s="403"/>
      <c r="H29" s="405"/>
      <c r="I29" s="405"/>
      <c r="J29" s="405"/>
      <c r="K29" s="405"/>
      <c r="L29" s="405"/>
      <c r="M29" s="405"/>
      <c r="N29" s="405"/>
      <c r="O29" s="405"/>
      <c r="P29" s="405"/>
      <c r="Q29" s="405"/>
      <c r="R29" s="405"/>
      <c r="S29" s="405"/>
      <c r="T29" s="282"/>
      <c r="U29" s="101"/>
      <c r="V29" s="38"/>
      <c r="W29" s="38"/>
      <c r="X29" s="38"/>
    </row>
    <row r="30" spans="1:25" ht="22.5" x14ac:dyDescent="0.25">
      <c r="A30" s="784"/>
      <c r="B30" s="808"/>
      <c r="C30" s="429" t="s">
        <v>165</v>
      </c>
      <c r="D30" s="389">
        <v>1</v>
      </c>
      <c r="E30" s="32">
        <v>6</v>
      </c>
      <c r="F30" s="32">
        <f>D30*E30</f>
        <v>6</v>
      </c>
      <c r="G30" s="403"/>
      <c r="H30" s="43">
        <f>+H10*F30</f>
        <v>0</v>
      </c>
      <c r="I30" s="43">
        <f>+I10*F30</f>
        <v>0</v>
      </c>
      <c r="J30" s="43">
        <f>+J10*F30</f>
        <v>66</v>
      </c>
      <c r="K30" s="43">
        <f>+K10*F30</f>
        <v>108</v>
      </c>
      <c r="L30" s="43">
        <f>L10*F30</f>
        <v>126</v>
      </c>
      <c r="M30" s="43">
        <f>M10*F30</f>
        <v>132</v>
      </c>
      <c r="N30" s="43">
        <f>N10*F30</f>
        <v>126</v>
      </c>
      <c r="O30" s="43">
        <f>O10*F30</f>
        <v>138</v>
      </c>
      <c r="P30" s="43">
        <f>P10*F30</f>
        <v>120</v>
      </c>
      <c r="Q30" s="43">
        <f>Q10*F30</f>
        <v>114</v>
      </c>
      <c r="R30" s="43">
        <f>R10*F30</f>
        <v>120</v>
      </c>
      <c r="S30" s="43">
        <f>S10*F30</f>
        <v>126</v>
      </c>
      <c r="T30" s="282"/>
      <c r="U30" s="22">
        <f>SUM(H30:S30)</f>
        <v>1176</v>
      </c>
    </row>
    <row r="31" spans="1:25" ht="6.75" customHeight="1" x14ac:dyDescent="0.25">
      <c r="A31" s="784"/>
      <c r="B31" s="808"/>
      <c r="C31" s="423"/>
      <c r="D31" s="437"/>
      <c r="E31" s="161"/>
      <c r="F31" s="161"/>
      <c r="G31" s="403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282"/>
      <c r="U31" s="8"/>
    </row>
    <row r="32" spans="1:25" ht="22.5" x14ac:dyDescent="0.25">
      <c r="A32" s="784"/>
      <c r="B32" s="807"/>
      <c r="C32" s="430" t="s">
        <v>166</v>
      </c>
      <c r="D32" s="389">
        <v>1</v>
      </c>
      <c r="E32" s="32">
        <v>4</v>
      </c>
      <c r="F32" s="32">
        <f>D32*E32</f>
        <v>4</v>
      </c>
      <c r="G32" s="403"/>
      <c r="H32" s="57">
        <f>+H11*F32</f>
        <v>0</v>
      </c>
      <c r="I32" s="57">
        <f>+I11*F32</f>
        <v>0</v>
      </c>
      <c r="J32" s="57">
        <f>+J11*F32</f>
        <v>8</v>
      </c>
      <c r="K32" s="57">
        <f>+K11*F32</f>
        <v>20</v>
      </c>
      <c r="L32" s="57">
        <f>+L11*F32</f>
        <v>16</v>
      </c>
      <c r="M32" s="57">
        <f>M11*F32</f>
        <v>16</v>
      </c>
      <c r="N32" s="57">
        <f>N11*F32</f>
        <v>20</v>
      </c>
      <c r="O32" s="57">
        <f>O11*F32</f>
        <v>16</v>
      </c>
      <c r="P32" s="57">
        <f>P11*F32</f>
        <v>16</v>
      </c>
      <c r="Q32" s="57">
        <f>Q11*F32</f>
        <v>20</v>
      </c>
      <c r="R32" s="57">
        <f>R11*F32</f>
        <v>16</v>
      </c>
      <c r="S32" s="57">
        <f>S11*F32</f>
        <v>20</v>
      </c>
      <c r="T32" s="282"/>
      <c r="U32" s="22">
        <f>SUM(H32:S32)</f>
        <v>168</v>
      </c>
    </row>
    <row r="33" spans="1:21" ht="6.75" customHeight="1" x14ac:dyDescent="0.25">
      <c r="A33" s="784">
        <f>1+A27</f>
        <v>7</v>
      </c>
      <c r="B33" s="1"/>
      <c r="C33" s="423"/>
      <c r="D33" s="437"/>
      <c r="E33" s="161"/>
      <c r="F33" s="161"/>
      <c r="G33" s="403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282"/>
      <c r="U33" s="8"/>
    </row>
    <row r="34" spans="1:21" ht="23.25" x14ac:dyDescent="0.25">
      <c r="A34" s="784"/>
      <c r="B34" s="141" t="s">
        <v>174</v>
      </c>
      <c r="C34" s="429" t="s">
        <v>129</v>
      </c>
      <c r="D34" s="389">
        <v>1</v>
      </c>
      <c r="E34" s="32">
        <v>3</v>
      </c>
      <c r="F34" s="32">
        <f>D34*E34</f>
        <v>3</v>
      </c>
      <c r="G34" s="403"/>
      <c r="H34" s="43">
        <f>+H10*F34</f>
        <v>0</v>
      </c>
      <c r="I34" s="43">
        <f>+I10*F34</f>
        <v>0</v>
      </c>
      <c r="J34" s="43">
        <f>+J10*F34</f>
        <v>33</v>
      </c>
      <c r="K34" s="43">
        <f>+K10*F34</f>
        <v>54</v>
      </c>
      <c r="L34" s="43">
        <f>+L10*F34</f>
        <v>63</v>
      </c>
      <c r="M34" s="43">
        <f>M10*F34</f>
        <v>66</v>
      </c>
      <c r="N34" s="43">
        <f>N10*F34</f>
        <v>63</v>
      </c>
      <c r="O34" s="43">
        <f>O10*F34</f>
        <v>69</v>
      </c>
      <c r="P34" s="43">
        <f>P10*F34</f>
        <v>60</v>
      </c>
      <c r="Q34" s="43">
        <f>Q10*F34</f>
        <v>57</v>
      </c>
      <c r="R34" s="43">
        <f>R10*F34</f>
        <v>60</v>
      </c>
      <c r="S34" s="43">
        <f>S10*F34</f>
        <v>63</v>
      </c>
      <c r="T34" s="282"/>
      <c r="U34" s="22">
        <f>SUM(H34:S34)</f>
        <v>588</v>
      </c>
    </row>
    <row r="35" spans="1:21" ht="6" customHeight="1" x14ac:dyDescent="0.25">
      <c r="A35" s="784">
        <f t="shared" ref="A35:A49" si="3">1+A33</f>
        <v>8</v>
      </c>
      <c r="B35" s="1"/>
      <c r="C35" s="423"/>
      <c r="D35" s="437"/>
      <c r="E35" s="161"/>
      <c r="F35" s="161"/>
      <c r="G35" s="403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282"/>
      <c r="U35" s="8"/>
    </row>
    <row r="36" spans="1:21" ht="33.75" x14ac:dyDescent="0.25">
      <c r="A36" s="784"/>
      <c r="B36" s="21" t="s">
        <v>175</v>
      </c>
      <c r="C36" s="429" t="s">
        <v>131</v>
      </c>
      <c r="D36" s="389">
        <v>1</v>
      </c>
      <c r="E36" s="32">
        <v>2</v>
      </c>
      <c r="F36" s="32">
        <f>D36*E36</f>
        <v>2</v>
      </c>
      <c r="G36" s="403"/>
      <c r="H36" s="43">
        <f>+H10*F36</f>
        <v>0</v>
      </c>
      <c r="I36" s="43">
        <f>+I10*F36</f>
        <v>0</v>
      </c>
      <c r="J36" s="43">
        <f>+J10*F36</f>
        <v>22</v>
      </c>
      <c r="K36" s="43">
        <f>+K10*F36</f>
        <v>36</v>
      </c>
      <c r="L36" s="43">
        <f>L10*F36</f>
        <v>42</v>
      </c>
      <c r="M36" s="43">
        <f>M10*F36</f>
        <v>44</v>
      </c>
      <c r="N36" s="43">
        <f>N10*F36</f>
        <v>42</v>
      </c>
      <c r="O36" s="43">
        <f>O10*F36</f>
        <v>46</v>
      </c>
      <c r="P36" s="43">
        <f>P10*F36</f>
        <v>40</v>
      </c>
      <c r="Q36" s="43">
        <f>Q10*F36</f>
        <v>38</v>
      </c>
      <c r="R36" s="43">
        <f>R10*F36</f>
        <v>40</v>
      </c>
      <c r="S36" s="43">
        <f>S10*F36</f>
        <v>42</v>
      </c>
      <c r="T36" s="282"/>
      <c r="U36" s="22">
        <f>SUM(H36:S36)</f>
        <v>392</v>
      </c>
    </row>
    <row r="37" spans="1:21" ht="6.75" customHeight="1" x14ac:dyDescent="0.25">
      <c r="A37" s="784">
        <f t="shared" si="3"/>
        <v>9</v>
      </c>
      <c r="B37" s="1"/>
      <c r="C37" s="423"/>
      <c r="D37" s="437"/>
      <c r="E37" s="161"/>
      <c r="F37" s="161"/>
      <c r="G37" s="403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282"/>
      <c r="U37" s="8"/>
    </row>
    <row r="38" spans="1:21" ht="23.25" x14ac:dyDescent="0.25">
      <c r="A38" s="784"/>
      <c r="B38" s="141" t="s">
        <v>176</v>
      </c>
      <c r="C38" s="429" t="s">
        <v>131</v>
      </c>
      <c r="D38" s="389">
        <v>1</v>
      </c>
      <c r="E38" s="32">
        <v>2</v>
      </c>
      <c r="F38" s="32">
        <f>D38*E38</f>
        <v>2</v>
      </c>
      <c r="G38" s="403"/>
      <c r="H38" s="43">
        <f>+H10*F38</f>
        <v>0</v>
      </c>
      <c r="I38" s="43">
        <f>+I10*F38</f>
        <v>0</v>
      </c>
      <c r="J38" s="43">
        <f>+J10*F38</f>
        <v>22</v>
      </c>
      <c r="K38" s="43">
        <f>+K10*F38</f>
        <v>36</v>
      </c>
      <c r="L38" s="43">
        <f>L10*F38</f>
        <v>42</v>
      </c>
      <c r="M38" s="43">
        <f>M10*F38</f>
        <v>44</v>
      </c>
      <c r="N38" s="43">
        <f>N10*F38</f>
        <v>42</v>
      </c>
      <c r="O38" s="43">
        <f>O10*F38</f>
        <v>46</v>
      </c>
      <c r="P38" s="43">
        <f>P10*F38</f>
        <v>40</v>
      </c>
      <c r="Q38" s="43">
        <f>Q10*F38</f>
        <v>38</v>
      </c>
      <c r="R38" s="43">
        <f>R10*F38</f>
        <v>40</v>
      </c>
      <c r="S38" s="43">
        <f>S10*F38</f>
        <v>42</v>
      </c>
      <c r="T38" s="282"/>
      <c r="U38" s="22">
        <f>SUM(H38:S38)</f>
        <v>392</v>
      </c>
    </row>
    <row r="39" spans="1:21" ht="6.75" customHeight="1" x14ac:dyDescent="0.25">
      <c r="A39" s="784">
        <f t="shared" si="3"/>
        <v>10</v>
      </c>
      <c r="B39" s="804" t="s">
        <v>6</v>
      </c>
      <c r="C39" s="423"/>
      <c r="D39" s="437"/>
      <c r="E39" s="161"/>
      <c r="F39" s="161"/>
      <c r="G39" s="403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282"/>
      <c r="U39" s="8"/>
    </row>
    <row r="40" spans="1:21" ht="22.5" x14ac:dyDescent="0.25">
      <c r="A40" s="784"/>
      <c r="B40" s="805"/>
      <c r="C40" s="429" t="s">
        <v>129</v>
      </c>
      <c r="D40" s="389">
        <v>1</v>
      </c>
      <c r="E40" s="32">
        <v>3</v>
      </c>
      <c r="F40" s="32">
        <f>D40*E40</f>
        <v>3</v>
      </c>
      <c r="G40" s="403"/>
      <c r="H40" s="43">
        <f>+H10*F40</f>
        <v>0</v>
      </c>
      <c r="I40" s="43">
        <f>+I10*F40</f>
        <v>0</v>
      </c>
      <c r="J40" s="43">
        <f>+J10*F40</f>
        <v>33</v>
      </c>
      <c r="K40" s="43">
        <f>+K10*F40</f>
        <v>54</v>
      </c>
      <c r="L40" s="43">
        <f>L10*F40</f>
        <v>63</v>
      </c>
      <c r="M40" s="43">
        <f>M10*F40</f>
        <v>66</v>
      </c>
      <c r="N40" s="43">
        <f>N10*F40</f>
        <v>63</v>
      </c>
      <c r="O40" s="43">
        <f>O10*F40</f>
        <v>69</v>
      </c>
      <c r="P40" s="43">
        <f>P10*F40</f>
        <v>60</v>
      </c>
      <c r="Q40" s="43">
        <f>Q10*F40</f>
        <v>57</v>
      </c>
      <c r="R40" s="43">
        <f>R10*F40</f>
        <v>60</v>
      </c>
      <c r="S40" s="43">
        <f>S10*F40</f>
        <v>63</v>
      </c>
      <c r="T40" s="282"/>
      <c r="U40" s="22">
        <f>SUM(H40:S40)</f>
        <v>588</v>
      </c>
    </row>
    <row r="41" spans="1:21" ht="7.5" customHeight="1" x14ac:dyDescent="0.25">
      <c r="A41" s="784">
        <v>11</v>
      </c>
      <c r="B41" s="797" t="s">
        <v>77</v>
      </c>
      <c r="C41" s="423"/>
      <c r="D41" s="437"/>
      <c r="E41" s="161"/>
      <c r="F41" s="161"/>
      <c r="G41" s="403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282"/>
      <c r="U41" s="8"/>
    </row>
    <row r="42" spans="1:21" ht="28.5" customHeight="1" x14ac:dyDescent="0.25">
      <c r="A42" s="784"/>
      <c r="B42" s="798"/>
      <c r="C42" s="429" t="s">
        <v>148</v>
      </c>
      <c r="D42" s="389">
        <v>1</v>
      </c>
      <c r="E42" s="32">
        <v>7</v>
      </c>
      <c r="F42" s="32">
        <f>D42*E42</f>
        <v>7</v>
      </c>
      <c r="G42" s="403"/>
      <c r="H42" s="43">
        <f>+H10*F42</f>
        <v>0</v>
      </c>
      <c r="I42" s="43">
        <f>+I10*F42</f>
        <v>0</v>
      </c>
      <c r="J42" s="43">
        <f>+J10*F42</f>
        <v>77</v>
      </c>
      <c r="K42" s="43">
        <f>+K10*F42</f>
        <v>126</v>
      </c>
      <c r="L42" s="43">
        <f>L10*F42</f>
        <v>147</v>
      </c>
      <c r="M42" s="43">
        <f>M10*F42</f>
        <v>154</v>
      </c>
      <c r="N42" s="43">
        <f>N10*F42</f>
        <v>147</v>
      </c>
      <c r="O42" s="43">
        <f>O10*F42</f>
        <v>161</v>
      </c>
      <c r="P42" s="43">
        <f>P10*F42</f>
        <v>140</v>
      </c>
      <c r="Q42" s="43">
        <f>Q10*F42</f>
        <v>133</v>
      </c>
      <c r="R42" s="43">
        <f>R10*F42</f>
        <v>140</v>
      </c>
      <c r="S42" s="43">
        <f>S10*F42</f>
        <v>147</v>
      </c>
      <c r="T42" s="282"/>
      <c r="U42" s="22">
        <f>SUM(H42:S42)</f>
        <v>1372</v>
      </c>
    </row>
    <row r="43" spans="1:21" ht="6" customHeight="1" x14ac:dyDescent="0.25">
      <c r="A43" s="784">
        <f t="shared" si="3"/>
        <v>12</v>
      </c>
      <c r="B43" s="809" t="s">
        <v>78</v>
      </c>
      <c r="C43" s="423"/>
      <c r="D43" s="437"/>
      <c r="E43" s="161"/>
      <c r="F43" s="161"/>
      <c r="G43" s="403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282"/>
      <c r="U43" s="8"/>
    </row>
    <row r="44" spans="1:21" ht="22.5" x14ac:dyDescent="0.25">
      <c r="A44" s="784"/>
      <c r="B44" s="810"/>
      <c r="C44" s="429" t="s">
        <v>148</v>
      </c>
      <c r="D44" s="389">
        <v>1</v>
      </c>
      <c r="E44" s="32">
        <v>7</v>
      </c>
      <c r="F44" s="32">
        <f>D44*E44</f>
        <v>7</v>
      </c>
      <c r="G44" s="403"/>
      <c r="H44" s="43">
        <f>+H10*F44</f>
        <v>0</v>
      </c>
      <c r="I44" s="43">
        <f>+I10*F44</f>
        <v>0</v>
      </c>
      <c r="J44" s="43">
        <f>+J10*F44</f>
        <v>77</v>
      </c>
      <c r="K44" s="43">
        <f>+K10*F44</f>
        <v>126</v>
      </c>
      <c r="L44" s="43">
        <f>L10*F44</f>
        <v>147</v>
      </c>
      <c r="M44" s="43">
        <f>M10*F44</f>
        <v>154</v>
      </c>
      <c r="N44" s="43">
        <f>N10*F44</f>
        <v>147</v>
      </c>
      <c r="O44" s="43">
        <f>O10*F44</f>
        <v>161</v>
      </c>
      <c r="P44" s="43">
        <f>P10*F44</f>
        <v>140</v>
      </c>
      <c r="Q44" s="43">
        <f>Q10*F44</f>
        <v>133</v>
      </c>
      <c r="R44" s="43">
        <f>R10*F44</f>
        <v>140</v>
      </c>
      <c r="S44" s="43">
        <f>S10*F44</f>
        <v>147</v>
      </c>
      <c r="T44" s="282"/>
      <c r="U44" s="22">
        <f>SUM(H44:S44)</f>
        <v>1372</v>
      </c>
    </row>
    <row r="45" spans="1:21" ht="6" customHeight="1" x14ac:dyDescent="0.25">
      <c r="A45" s="784">
        <f t="shared" si="3"/>
        <v>13</v>
      </c>
      <c r="B45" s="797" t="s">
        <v>76</v>
      </c>
      <c r="C45" s="423"/>
      <c r="D45" s="437"/>
      <c r="E45" s="161"/>
      <c r="F45" s="161"/>
      <c r="G45" s="403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282"/>
      <c r="U45" s="8"/>
    </row>
    <row r="46" spans="1:21" ht="22.5" x14ac:dyDescent="0.25">
      <c r="A46" s="784"/>
      <c r="B46" s="807"/>
      <c r="C46" s="429" t="s">
        <v>167</v>
      </c>
      <c r="D46" s="389">
        <v>1</v>
      </c>
      <c r="E46" s="32">
        <v>1</v>
      </c>
      <c r="F46" s="32">
        <f>D46*E46</f>
        <v>1</v>
      </c>
      <c r="G46" s="403"/>
      <c r="H46" s="43">
        <f>+H10*F46</f>
        <v>0</v>
      </c>
      <c r="I46" s="43">
        <f>+I10*F46</f>
        <v>0</v>
      </c>
      <c r="J46" s="43">
        <f>+J10*F46</f>
        <v>11</v>
      </c>
      <c r="K46" s="43">
        <f>+K10*F46</f>
        <v>18</v>
      </c>
      <c r="L46" s="43">
        <f>L10*F46</f>
        <v>21</v>
      </c>
      <c r="M46" s="43">
        <f>M10*F46</f>
        <v>22</v>
      </c>
      <c r="N46" s="43">
        <f>N10*F46</f>
        <v>21</v>
      </c>
      <c r="O46" s="43">
        <f>O10*F46</f>
        <v>23</v>
      </c>
      <c r="P46" s="43">
        <f>P10*F46</f>
        <v>20</v>
      </c>
      <c r="Q46" s="43">
        <f>Q10*F46</f>
        <v>19</v>
      </c>
      <c r="R46" s="43">
        <f>R10*F46</f>
        <v>20</v>
      </c>
      <c r="S46" s="43">
        <f>S10*F46</f>
        <v>21</v>
      </c>
      <c r="T46" s="282"/>
      <c r="U46" s="22">
        <f>SUM(H46:S46)</f>
        <v>196</v>
      </c>
    </row>
    <row r="47" spans="1:21" ht="5.25" customHeight="1" x14ac:dyDescent="0.25">
      <c r="A47" s="784">
        <f t="shared" si="3"/>
        <v>14</v>
      </c>
      <c r="B47" s="1"/>
      <c r="C47" s="424"/>
      <c r="D47" s="437"/>
      <c r="E47" s="161"/>
      <c r="F47" s="161"/>
      <c r="G47" s="403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282"/>
      <c r="U47" s="8"/>
    </row>
    <row r="48" spans="1:21" ht="23.25" x14ac:dyDescent="0.25">
      <c r="A48" s="784"/>
      <c r="B48" s="141" t="s">
        <v>177</v>
      </c>
      <c r="C48" s="429" t="s">
        <v>167</v>
      </c>
      <c r="D48" s="389">
        <v>1</v>
      </c>
      <c r="E48" s="32">
        <v>1</v>
      </c>
      <c r="F48" s="32">
        <f>D48*E48</f>
        <v>1</v>
      </c>
      <c r="G48" s="403"/>
      <c r="H48" s="43">
        <f>+H10*F48</f>
        <v>0</v>
      </c>
      <c r="I48" s="43">
        <f>+I10*F48</f>
        <v>0</v>
      </c>
      <c r="J48" s="43">
        <f>+J10*F48</f>
        <v>11</v>
      </c>
      <c r="K48" s="43">
        <f>+K10*F48</f>
        <v>18</v>
      </c>
      <c r="L48" s="43">
        <f>L10*F48</f>
        <v>21</v>
      </c>
      <c r="M48" s="43">
        <f>M10*F48</f>
        <v>22</v>
      </c>
      <c r="N48" s="43">
        <f>N10*F48</f>
        <v>21</v>
      </c>
      <c r="O48" s="43">
        <f>O10*F48</f>
        <v>23</v>
      </c>
      <c r="P48" s="43">
        <f>P10*F48</f>
        <v>20</v>
      </c>
      <c r="Q48" s="43">
        <f>Q10*F48</f>
        <v>19</v>
      </c>
      <c r="R48" s="43">
        <f>R10*F48</f>
        <v>20</v>
      </c>
      <c r="S48" s="43">
        <f>S10*F48</f>
        <v>21</v>
      </c>
      <c r="T48" s="282"/>
      <c r="U48" s="22">
        <f>SUM(H48:S48)</f>
        <v>196</v>
      </c>
    </row>
    <row r="49" spans="1:21" ht="6.75" customHeight="1" x14ac:dyDescent="0.25">
      <c r="A49" s="784">
        <f t="shared" si="3"/>
        <v>15</v>
      </c>
      <c r="B49" s="809" t="s">
        <v>79</v>
      </c>
      <c r="C49" s="424"/>
      <c r="D49" s="437"/>
      <c r="E49" s="161"/>
      <c r="F49" s="161"/>
      <c r="G49" s="403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282"/>
      <c r="U49" s="81"/>
    </row>
    <row r="50" spans="1:21" ht="22.5" x14ac:dyDescent="0.25">
      <c r="A50" s="784"/>
      <c r="B50" s="816"/>
      <c r="C50" s="429" t="s">
        <v>168</v>
      </c>
      <c r="D50" s="389">
        <v>1</v>
      </c>
      <c r="E50" s="32">
        <v>2</v>
      </c>
      <c r="F50" s="32">
        <f>D50*E50</f>
        <v>2</v>
      </c>
      <c r="G50" s="403"/>
      <c r="H50" s="43">
        <f>+H10*F50</f>
        <v>0</v>
      </c>
      <c r="I50" s="43">
        <f>+I10*F50</f>
        <v>0</v>
      </c>
      <c r="J50" s="43">
        <f>+J10*F50</f>
        <v>22</v>
      </c>
      <c r="K50" s="43">
        <f>+K10*F50</f>
        <v>36</v>
      </c>
      <c r="L50" s="43">
        <f>L10*F50</f>
        <v>42</v>
      </c>
      <c r="M50" s="43">
        <f>M10*F50</f>
        <v>44</v>
      </c>
      <c r="N50" s="43">
        <f>N10*F50</f>
        <v>42</v>
      </c>
      <c r="O50" s="43">
        <f>O10*F50</f>
        <v>46</v>
      </c>
      <c r="P50" s="43">
        <f>P10*F50</f>
        <v>40</v>
      </c>
      <c r="Q50" s="43">
        <f>Q10*F50</f>
        <v>38</v>
      </c>
      <c r="R50" s="43">
        <f>R10*F50</f>
        <v>40</v>
      </c>
      <c r="S50" s="43">
        <f>S10*F50</f>
        <v>42</v>
      </c>
      <c r="T50" s="282"/>
      <c r="U50" s="80">
        <f>SUM(H50:S50)</f>
        <v>392</v>
      </c>
    </row>
    <row r="51" spans="1:21" ht="6.75" customHeight="1" x14ac:dyDescent="0.25">
      <c r="A51" s="806">
        <v>16</v>
      </c>
      <c r="B51" s="797" t="s">
        <v>80</v>
      </c>
      <c r="C51" s="423"/>
      <c r="D51" s="436"/>
      <c r="E51" s="402"/>
      <c r="F51" s="402"/>
      <c r="G51" s="403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282"/>
      <c r="U51" s="5"/>
    </row>
    <row r="52" spans="1:21" ht="22.5" x14ac:dyDescent="0.25">
      <c r="A52" s="805"/>
      <c r="B52" s="807"/>
      <c r="C52" s="429" t="s">
        <v>98</v>
      </c>
      <c r="D52" s="389">
        <v>1</v>
      </c>
      <c r="E52" s="32">
        <v>5</v>
      </c>
      <c r="F52" s="32">
        <f>D52*E52</f>
        <v>5</v>
      </c>
      <c r="G52" s="403"/>
      <c r="H52" s="43">
        <f>+H10*F52</f>
        <v>0</v>
      </c>
      <c r="I52" s="43">
        <f>+I10*F52</f>
        <v>0</v>
      </c>
      <c r="J52" s="43">
        <f>+J10*F52</f>
        <v>55</v>
      </c>
      <c r="K52" s="43">
        <f>+K10*F52</f>
        <v>90</v>
      </c>
      <c r="L52" s="43">
        <f>L10*F52</f>
        <v>105</v>
      </c>
      <c r="M52" s="43">
        <f>M10*F52</f>
        <v>110</v>
      </c>
      <c r="N52" s="43">
        <f>N10*F52</f>
        <v>105</v>
      </c>
      <c r="O52" s="43">
        <f>O10*F52</f>
        <v>115</v>
      </c>
      <c r="P52" s="43">
        <f>P10*F52</f>
        <v>100</v>
      </c>
      <c r="Q52" s="43">
        <f>Q10*F52</f>
        <v>95</v>
      </c>
      <c r="R52" s="43">
        <f>R10*F52</f>
        <v>100</v>
      </c>
      <c r="S52" s="43">
        <f>S10*F52</f>
        <v>105</v>
      </c>
      <c r="T52" s="282"/>
      <c r="U52" s="8">
        <f>SUM(H52:S52)</f>
        <v>980</v>
      </c>
    </row>
    <row r="53" spans="1:21" ht="5.25" customHeight="1" x14ac:dyDescent="0.25">
      <c r="A53" s="806">
        <v>17</v>
      </c>
      <c r="B53" s="797" t="s">
        <v>8</v>
      </c>
      <c r="C53" s="423"/>
      <c r="D53" s="437"/>
      <c r="E53" s="161"/>
      <c r="F53" s="161"/>
      <c r="G53" s="403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282"/>
      <c r="U53" s="8"/>
    </row>
    <row r="54" spans="1:21" ht="22.5" x14ac:dyDescent="0.25">
      <c r="A54" s="805"/>
      <c r="B54" s="798"/>
      <c r="C54" s="429" t="s">
        <v>134</v>
      </c>
      <c r="D54" s="389">
        <v>1</v>
      </c>
      <c r="E54" s="32">
        <v>4</v>
      </c>
      <c r="F54" s="32">
        <f>D54*E54</f>
        <v>4</v>
      </c>
      <c r="G54" s="403"/>
      <c r="H54" s="43">
        <f>+H10*F54</f>
        <v>0</v>
      </c>
      <c r="I54" s="43">
        <f>+I10*F54</f>
        <v>0</v>
      </c>
      <c r="J54" s="43">
        <f>+J10*F54</f>
        <v>44</v>
      </c>
      <c r="K54" s="43">
        <f>+K10*F54</f>
        <v>72</v>
      </c>
      <c r="L54" s="43">
        <f>+L10*F54</f>
        <v>84</v>
      </c>
      <c r="M54" s="43">
        <f>M10*F54</f>
        <v>88</v>
      </c>
      <c r="N54" s="43">
        <f>N10*F54</f>
        <v>84</v>
      </c>
      <c r="O54" s="43">
        <f>O10*F54</f>
        <v>92</v>
      </c>
      <c r="P54" s="43">
        <f>P10*F54</f>
        <v>80</v>
      </c>
      <c r="Q54" s="43">
        <f>Q10*F54</f>
        <v>76</v>
      </c>
      <c r="R54" s="43">
        <f>R10*F54</f>
        <v>80</v>
      </c>
      <c r="S54" s="43">
        <f>S10*F54</f>
        <v>84</v>
      </c>
      <c r="T54" s="282"/>
      <c r="U54" s="8">
        <f>SUM(H54:S54)</f>
        <v>784</v>
      </c>
    </row>
    <row r="55" spans="1:21" ht="7.5" customHeight="1" x14ac:dyDescent="0.25">
      <c r="A55" s="806">
        <v>18</v>
      </c>
      <c r="B55" s="797" t="s">
        <v>96</v>
      </c>
      <c r="C55" s="423"/>
      <c r="D55" s="437"/>
      <c r="E55" s="161"/>
      <c r="F55" s="161"/>
      <c r="G55" s="403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282"/>
      <c r="U55" s="104"/>
    </row>
    <row r="56" spans="1:21" ht="22.5" x14ac:dyDescent="0.25">
      <c r="A56" s="805"/>
      <c r="B56" s="798"/>
      <c r="C56" s="429" t="s">
        <v>134</v>
      </c>
      <c r="D56" s="389">
        <v>1</v>
      </c>
      <c r="E56" s="32">
        <v>4</v>
      </c>
      <c r="F56" s="32">
        <f>D56*E56</f>
        <v>4</v>
      </c>
      <c r="G56" s="403"/>
      <c r="H56" s="43">
        <f>+H10*F56</f>
        <v>0</v>
      </c>
      <c r="I56" s="43">
        <f>+I10*F56</f>
        <v>0</v>
      </c>
      <c r="J56" s="43">
        <f>+J10*F56</f>
        <v>44</v>
      </c>
      <c r="K56" s="43">
        <f>+K10*F56</f>
        <v>72</v>
      </c>
      <c r="L56" s="43">
        <f>L10*F56</f>
        <v>84</v>
      </c>
      <c r="M56" s="43">
        <f>M10*F56</f>
        <v>88</v>
      </c>
      <c r="N56" s="43">
        <f>N10*F56</f>
        <v>84</v>
      </c>
      <c r="O56" s="43">
        <f>O10*F56</f>
        <v>92</v>
      </c>
      <c r="P56" s="43">
        <f>P10*F56</f>
        <v>80</v>
      </c>
      <c r="Q56" s="43">
        <f>Q10*F56</f>
        <v>76</v>
      </c>
      <c r="R56" s="43">
        <f>R10*F56</f>
        <v>80</v>
      </c>
      <c r="S56" s="43">
        <f>S10*F56</f>
        <v>84</v>
      </c>
      <c r="T56" s="282"/>
      <c r="U56" s="105">
        <f>SUM(H56:S56)</f>
        <v>784</v>
      </c>
    </row>
    <row r="57" spans="1:21" ht="6.75" customHeight="1" x14ac:dyDescent="0.25">
      <c r="A57" s="806">
        <v>19</v>
      </c>
      <c r="B57" s="797" t="s">
        <v>196</v>
      </c>
      <c r="C57" s="440"/>
      <c r="D57" s="439"/>
      <c r="E57" s="212"/>
      <c r="F57" s="212"/>
      <c r="G57" s="403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282"/>
      <c r="U57" s="8"/>
    </row>
    <row r="58" spans="1:21" ht="22.5" x14ac:dyDescent="0.25">
      <c r="A58" s="805"/>
      <c r="B58" s="798"/>
      <c r="C58" s="429" t="s">
        <v>98</v>
      </c>
      <c r="D58" s="389">
        <v>1</v>
      </c>
      <c r="E58" s="32">
        <v>5</v>
      </c>
      <c r="F58" s="32">
        <f>D58*E58</f>
        <v>5</v>
      </c>
      <c r="G58" s="403"/>
      <c r="H58" s="43">
        <f>+H10*F58</f>
        <v>0</v>
      </c>
      <c r="I58" s="43">
        <f>+I10*F58</f>
        <v>0</v>
      </c>
      <c r="J58" s="43">
        <f>+J10*F58</f>
        <v>55</v>
      </c>
      <c r="K58" s="43">
        <f>+K10*F58</f>
        <v>90</v>
      </c>
      <c r="L58" s="43">
        <f>+L10*F58</f>
        <v>105</v>
      </c>
      <c r="M58" s="43">
        <f>M10*F58</f>
        <v>110</v>
      </c>
      <c r="N58" s="43">
        <f>N10*F58</f>
        <v>105</v>
      </c>
      <c r="O58" s="43">
        <f>O10*F58</f>
        <v>115</v>
      </c>
      <c r="P58" s="43">
        <f>P10*F58</f>
        <v>100</v>
      </c>
      <c r="Q58" s="43">
        <f>Q10*F58</f>
        <v>95</v>
      </c>
      <c r="R58" s="43">
        <f>R10*F58</f>
        <v>100</v>
      </c>
      <c r="S58" s="43">
        <f>S10*F58</f>
        <v>105</v>
      </c>
      <c r="T58" s="282"/>
      <c r="U58" s="9">
        <f>SUM(H58:S58)</f>
        <v>980</v>
      </c>
    </row>
    <row r="59" spans="1:21" ht="8.25" customHeight="1" x14ac:dyDescent="0.25">
      <c r="A59" s="806">
        <v>20</v>
      </c>
      <c r="B59" s="797" t="s">
        <v>198</v>
      </c>
      <c r="C59" s="440"/>
      <c r="D59" s="812">
        <v>1</v>
      </c>
      <c r="E59" s="814">
        <v>4</v>
      </c>
      <c r="F59" s="814">
        <f>D59*E59</f>
        <v>4</v>
      </c>
      <c r="G59" s="403"/>
      <c r="H59" s="510"/>
      <c r="I59" s="510"/>
      <c r="J59" s="510"/>
      <c r="K59" s="510"/>
      <c r="L59" s="510"/>
      <c r="M59" s="510"/>
      <c r="N59" s="510"/>
      <c r="O59" s="510"/>
      <c r="P59" s="510"/>
      <c r="Q59" s="510"/>
      <c r="R59" s="510"/>
      <c r="S59" s="510"/>
      <c r="T59" s="282"/>
      <c r="U59" s="509"/>
    </row>
    <row r="60" spans="1:21" ht="22.5" x14ac:dyDescent="0.25">
      <c r="A60" s="805"/>
      <c r="B60" s="807"/>
      <c r="C60" s="429" t="s">
        <v>153</v>
      </c>
      <c r="D60" s="813"/>
      <c r="E60" s="815"/>
      <c r="F60" s="815"/>
      <c r="G60" s="403"/>
      <c r="H60" s="43">
        <f>+H10*F59</f>
        <v>0</v>
      </c>
      <c r="I60" s="43">
        <f>+I10*F59</f>
        <v>0</v>
      </c>
      <c r="J60" s="43">
        <f>+J10*F59</f>
        <v>44</v>
      </c>
      <c r="K60" s="43">
        <f>+K10*F59</f>
        <v>72</v>
      </c>
      <c r="L60" s="43">
        <f>+L10*F59</f>
        <v>84</v>
      </c>
      <c r="M60" s="43">
        <f>+M10*F59</f>
        <v>88</v>
      </c>
      <c r="N60" s="43">
        <f>+N10*F59</f>
        <v>84</v>
      </c>
      <c r="O60" s="43">
        <f>+O10*F59</f>
        <v>92</v>
      </c>
      <c r="P60" s="43">
        <f>+P10*F59</f>
        <v>80</v>
      </c>
      <c r="Q60" s="43">
        <f>+Q10*F59</f>
        <v>76</v>
      </c>
      <c r="R60" s="43">
        <f>+R10*F59</f>
        <v>80</v>
      </c>
      <c r="S60" s="43">
        <f>+S10*F59</f>
        <v>84</v>
      </c>
      <c r="T60" s="365"/>
      <c r="U60" s="509">
        <f>SUM(H60:S60)</f>
        <v>784</v>
      </c>
    </row>
    <row r="61" spans="1:21" x14ac:dyDescent="0.25">
      <c r="A61" s="5"/>
      <c r="B61" s="9"/>
      <c r="C61" s="63"/>
      <c r="D61" s="3">
        <f>SUM(D18:D60)</f>
        <v>22</v>
      </c>
      <c r="E61" s="795" t="s">
        <v>28</v>
      </c>
      <c r="F61" s="796"/>
      <c r="G61" s="403"/>
      <c r="H61" s="110">
        <f t="shared" ref="H61:S61" si="4">SUM(H18:H60)</f>
        <v>0</v>
      </c>
      <c r="I61" s="110">
        <f t="shared" si="4"/>
        <v>0</v>
      </c>
      <c r="J61" s="110">
        <f t="shared" si="4"/>
        <v>1010</v>
      </c>
      <c r="K61" s="110">
        <f t="shared" si="4"/>
        <v>1664</v>
      </c>
      <c r="L61" s="77">
        <f t="shared" si="4"/>
        <v>1932</v>
      </c>
      <c r="M61" s="77">
        <f t="shared" si="4"/>
        <v>2022</v>
      </c>
      <c r="N61" s="77">
        <f t="shared" si="4"/>
        <v>1936</v>
      </c>
      <c r="O61" s="77">
        <f t="shared" si="4"/>
        <v>2114</v>
      </c>
      <c r="P61" s="77">
        <f t="shared" si="4"/>
        <v>1840</v>
      </c>
      <c r="Q61" s="77">
        <f t="shared" si="4"/>
        <v>1754</v>
      </c>
      <c r="R61" s="77">
        <f t="shared" si="4"/>
        <v>1840</v>
      </c>
      <c r="S61" s="77">
        <f t="shared" si="4"/>
        <v>1934</v>
      </c>
      <c r="T61" s="343"/>
      <c r="U61" s="538">
        <f>SUM(U18:U60)</f>
        <v>18046</v>
      </c>
    </row>
    <row r="62" spans="1:21" x14ac:dyDescent="0.25">
      <c r="D62" s="759"/>
      <c r="E62" s="759"/>
      <c r="F62" s="759"/>
      <c r="G62" s="759"/>
      <c r="H62" s="759"/>
      <c r="I62" s="759"/>
      <c r="J62" s="759"/>
      <c r="K62" s="759"/>
      <c r="L62" s="759"/>
      <c r="M62" s="759"/>
      <c r="N62" s="759"/>
      <c r="O62" s="759"/>
      <c r="P62" s="759"/>
      <c r="Q62" s="759"/>
      <c r="R62" s="759"/>
      <c r="S62" s="759"/>
      <c r="T62" s="759"/>
      <c r="U62" s="759"/>
    </row>
    <row r="63" spans="1:21" x14ac:dyDescent="0.25">
      <c r="D63" s="759"/>
      <c r="E63" s="759"/>
      <c r="F63" s="759"/>
      <c r="G63" s="759"/>
      <c r="H63" s="759"/>
      <c r="I63" s="759"/>
      <c r="J63" s="759"/>
      <c r="K63" s="759"/>
      <c r="L63" s="759"/>
      <c r="M63" s="759"/>
      <c r="N63" s="759"/>
      <c r="O63" s="759"/>
      <c r="P63" s="759"/>
      <c r="Q63" s="759"/>
      <c r="R63" s="759"/>
      <c r="S63" s="759"/>
      <c r="T63" s="759"/>
      <c r="U63" s="759"/>
    </row>
    <row r="64" spans="1:21" x14ac:dyDescent="0.25">
      <c r="D64" s="759"/>
      <c r="E64" s="759"/>
      <c r="F64" s="759"/>
      <c r="G64" s="759"/>
      <c r="H64" s="759">
        <f t="shared" ref="H64" si="5">H62+H63</f>
        <v>0</v>
      </c>
      <c r="I64" s="759"/>
      <c r="J64" s="759"/>
      <c r="K64" s="759"/>
      <c r="L64" s="759"/>
      <c r="M64" s="759"/>
      <c r="N64" s="759"/>
      <c r="O64" s="759"/>
      <c r="P64" s="759"/>
      <c r="Q64" s="759"/>
      <c r="R64" s="759"/>
      <c r="S64" s="759"/>
      <c r="T64" s="759"/>
      <c r="U64" s="759"/>
    </row>
    <row r="65" spans="1:24" x14ac:dyDescent="0.25">
      <c r="E65" s="109"/>
      <c r="F65" s="109"/>
      <c r="G65" s="116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406"/>
      <c r="U65" s="441"/>
    </row>
    <row r="66" spans="1:24" ht="15.75" x14ac:dyDescent="0.25">
      <c r="A66" s="811" t="s">
        <v>7</v>
      </c>
      <c r="B66" s="811"/>
      <c r="C66" s="811"/>
      <c r="D66" s="811"/>
      <c r="E66" s="811"/>
      <c r="F66" s="811"/>
      <c r="G66" s="811"/>
      <c r="H66" s="811"/>
      <c r="I66" s="811"/>
      <c r="J66" s="811"/>
      <c r="K66" s="811"/>
      <c r="L66" s="811"/>
      <c r="M66" s="811"/>
      <c r="N66" s="811"/>
      <c r="O66" s="811"/>
      <c r="P66" s="811"/>
      <c r="Q66" s="811"/>
      <c r="R66" s="811"/>
      <c r="S66" s="811"/>
      <c r="T66" s="811"/>
      <c r="U66" s="811"/>
      <c r="V66" s="811"/>
      <c r="W66" s="811"/>
      <c r="X66" s="811"/>
    </row>
    <row r="67" spans="1:24" ht="18.75" x14ac:dyDescent="0.3">
      <c r="A67" s="776" t="s">
        <v>336</v>
      </c>
      <c r="B67" s="776"/>
      <c r="C67" s="776"/>
      <c r="D67" s="776"/>
      <c r="E67" s="776"/>
      <c r="F67" s="776"/>
      <c r="G67" s="776"/>
      <c r="H67" s="776"/>
      <c r="I67" s="776"/>
      <c r="J67" s="776"/>
      <c r="K67" s="776"/>
      <c r="L67" s="776"/>
      <c r="M67" s="776"/>
      <c r="N67" s="776"/>
      <c r="O67" s="776"/>
      <c r="P67" s="776"/>
      <c r="Q67" s="776"/>
      <c r="R67" s="776"/>
      <c r="S67" s="776"/>
      <c r="T67" s="776"/>
      <c r="U67" s="776"/>
      <c r="V67" s="776"/>
      <c r="W67" s="776"/>
      <c r="X67" s="776"/>
    </row>
    <row r="70" spans="1:24" ht="33" customHeight="1" x14ac:dyDescent="0.25">
      <c r="A70" s="241" t="s">
        <v>20</v>
      </c>
      <c r="B70" s="133" t="s">
        <v>97</v>
      </c>
      <c r="C70" s="242" t="s">
        <v>1</v>
      </c>
      <c r="D70" s="243" t="s">
        <v>2</v>
      </c>
      <c r="E70" s="243" t="s">
        <v>3</v>
      </c>
      <c r="F70" s="243" t="s">
        <v>4</v>
      </c>
      <c r="G70" s="403"/>
      <c r="H70" s="244" t="s">
        <v>101</v>
      </c>
      <c r="I70" s="200" t="s">
        <v>102</v>
      </c>
      <c r="J70" s="200" t="s">
        <v>103</v>
      </c>
      <c r="K70" s="200" t="s">
        <v>104</v>
      </c>
      <c r="L70" s="200" t="s">
        <v>105</v>
      </c>
      <c r="M70" s="200" t="s">
        <v>106</v>
      </c>
      <c r="N70" s="200" t="s">
        <v>107</v>
      </c>
      <c r="O70" s="200" t="s">
        <v>108</v>
      </c>
      <c r="P70" s="200" t="s">
        <v>109</v>
      </c>
      <c r="Q70" s="200" t="s">
        <v>110</v>
      </c>
      <c r="R70" s="200" t="s">
        <v>5</v>
      </c>
      <c r="S70" s="251" t="s">
        <v>111</v>
      </c>
      <c r="T70" s="407"/>
      <c r="U70" s="420" t="s">
        <v>26</v>
      </c>
    </row>
    <row r="71" spans="1:24" s="164" customFormat="1" ht="18" customHeight="1" x14ac:dyDescent="0.25">
      <c r="A71" s="415"/>
      <c r="B71" s="163" t="s">
        <v>147</v>
      </c>
      <c r="C71" s="82"/>
      <c r="D71" s="416"/>
      <c r="E71" s="416"/>
      <c r="F71" s="416"/>
      <c r="G71" s="403"/>
      <c r="H71" s="162"/>
      <c r="I71" s="162"/>
      <c r="J71" s="162"/>
      <c r="K71" s="162"/>
      <c r="L71" s="162"/>
      <c r="M71" s="162"/>
      <c r="N71" s="162"/>
      <c r="O71" s="162"/>
      <c r="P71" s="162"/>
      <c r="Q71" s="162"/>
      <c r="R71" s="162"/>
      <c r="S71" s="162"/>
      <c r="T71" s="408"/>
      <c r="U71" s="205"/>
      <c r="V71" s="38"/>
      <c r="W71" s="38"/>
      <c r="X71" s="38"/>
    </row>
    <row r="72" spans="1:24" ht="8.25" customHeight="1" x14ac:dyDescent="0.25">
      <c r="A72" s="784">
        <v>21</v>
      </c>
      <c r="B72" s="797" t="s">
        <v>9</v>
      </c>
      <c r="C72" s="423"/>
      <c r="D72" s="6"/>
      <c r="E72" s="6"/>
      <c r="F72" s="6"/>
      <c r="G72" s="403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365"/>
      <c r="U72" s="421"/>
    </row>
    <row r="73" spans="1:24" ht="22.5" x14ac:dyDescent="0.25">
      <c r="A73" s="784"/>
      <c r="B73" s="818"/>
      <c r="C73" s="429" t="s">
        <v>153</v>
      </c>
      <c r="D73" s="389">
        <v>1</v>
      </c>
      <c r="E73" s="32">
        <v>4</v>
      </c>
      <c r="F73" s="32">
        <v>4</v>
      </c>
      <c r="G73" s="403"/>
      <c r="H73" s="115">
        <f>+H10*F73</f>
        <v>0</v>
      </c>
      <c r="I73" s="43">
        <f>+I10*F73</f>
        <v>0</v>
      </c>
      <c r="J73" s="43">
        <f>+J10*F73</f>
        <v>44</v>
      </c>
      <c r="K73" s="43">
        <f>+K10*F73</f>
        <v>72</v>
      </c>
      <c r="L73" s="43">
        <f t="shared" ref="L73:S73" si="6">$F$73*L10</f>
        <v>84</v>
      </c>
      <c r="M73" s="43">
        <f t="shared" si="6"/>
        <v>88</v>
      </c>
      <c r="N73" s="43">
        <f t="shared" si="6"/>
        <v>84</v>
      </c>
      <c r="O73" s="43">
        <f t="shared" si="6"/>
        <v>92</v>
      </c>
      <c r="P73" s="43">
        <f t="shared" si="6"/>
        <v>80</v>
      </c>
      <c r="Q73" s="43">
        <f t="shared" si="6"/>
        <v>76</v>
      </c>
      <c r="R73" s="43">
        <f t="shared" si="6"/>
        <v>80</v>
      </c>
      <c r="S73" s="43">
        <f t="shared" si="6"/>
        <v>84</v>
      </c>
      <c r="T73" s="282"/>
      <c r="U73" s="120">
        <f>SUM(H73:S73)</f>
        <v>784</v>
      </c>
    </row>
    <row r="74" spans="1:24" ht="4.5" customHeight="1" x14ac:dyDescent="0.25">
      <c r="A74" s="784"/>
      <c r="B74" s="818"/>
      <c r="C74" s="423"/>
      <c r="D74" s="437"/>
      <c r="E74" s="161"/>
      <c r="F74" s="161"/>
      <c r="G74" s="403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282"/>
      <c r="U74" s="140"/>
    </row>
    <row r="75" spans="1:24" ht="22.5" x14ac:dyDescent="0.25">
      <c r="A75" s="784"/>
      <c r="B75" s="798"/>
      <c r="C75" s="430" t="s">
        <v>154</v>
      </c>
      <c r="D75" s="389">
        <v>1</v>
      </c>
      <c r="E75" s="32">
        <v>3</v>
      </c>
      <c r="F75" s="32">
        <v>3</v>
      </c>
      <c r="G75" s="403"/>
      <c r="H75" s="57">
        <f>+H11*F75</f>
        <v>0</v>
      </c>
      <c r="I75" s="57">
        <f>+I11*F75</f>
        <v>0</v>
      </c>
      <c r="J75" s="57">
        <f>+J11*F75</f>
        <v>6</v>
      </c>
      <c r="K75" s="57">
        <f>+K11*F75</f>
        <v>15</v>
      </c>
      <c r="L75" s="57">
        <f t="shared" ref="L75:S75" si="7">$F$75*L11</f>
        <v>12</v>
      </c>
      <c r="M75" s="57">
        <f t="shared" si="7"/>
        <v>12</v>
      </c>
      <c r="N75" s="57">
        <f t="shared" si="7"/>
        <v>15</v>
      </c>
      <c r="O75" s="57">
        <f t="shared" si="7"/>
        <v>12</v>
      </c>
      <c r="P75" s="57">
        <f t="shared" si="7"/>
        <v>12</v>
      </c>
      <c r="Q75" s="57">
        <f t="shared" si="7"/>
        <v>15</v>
      </c>
      <c r="R75" s="57">
        <f t="shared" si="7"/>
        <v>12</v>
      </c>
      <c r="S75" s="57">
        <f t="shared" si="7"/>
        <v>15</v>
      </c>
      <c r="T75" s="282"/>
      <c r="U75" s="139">
        <f>SUM(H75:S75)</f>
        <v>126</v>
      </c>
    </row>
    <row r="76" spans="1:24" ht="6" customHeight="1" x14ac:dyDescent="0.25">
      <c r="A76" s="784">
        <v>22</v>
      </c>
      <c r="B76" s="797" t="s">
        <v>10</v>
      </c>
      <c r="C76" s="423"/>
      <c r="D76" s="437"/>
      <c r="E76" s="161"/>
      <c r="F76" s="161"/>
      <c r="G76" s="403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282"/>
      <c r="U76" s="3"/>
    </row>
    <row r="77" spans="1:24" ht="22.5" x14ac:dyDescent="0.25">
      <c r="A77" s="784"/>
      <c r="B77" s="819"/>
      <c r="C77" s="429" t="s">
        <v>148</v>
      </c>
      <c r="D77" s="389">
        <v>1</v>
      </c>
      <c r="E77" s="32">
        <v>7</v>
      </c>
      <c r="F77" s="32">
        <v>7</v>
      </c>
      <c r="G77" s="403"/>
      <c r="H77" s="43">
        <f>+H10*F77</f>
        <v>0</v>
      </c>
      <c r="I77" s="43">
        <f>+I10*F77</f>
        <v>0</v>
      </c>
      <c r="J77" s="43">
        <f>+J10*F77</f>
        <v>77</v>
      </c>
      <c r="K77" s="43">
        <f>+K10*F77</f>
        <v>126</v>
      </c>
      <c r="L77" s="43">
        <f>+L10*F77</f>
        <v>147</v>
      </c>
      <c r="M77" s="43">
        <f t="shared" ref="M77:S77" si="8">$F$77*M10</f>
        <v>154</v>
      </c>
      <c r="N77" s="43">
        <f t="shared" si="8"/>
        <v>147</v>
      </c>
      <c r="O77" s="43">
        <f t="shared" si="8"/>
        <v>161</v>
      </c>
      <c r="P77" s="43">
        <f t="shared" si="8"/>
        <v>140</v>
      </c>
      <c r="Q77" s="43">
        <f t="shared" si="8"/>
        <v>133</v>
      </c>
      <c r="R77" s="43">
        <f t="shared" si="8"/>
        <v>140</v>
      </c>
      <c r="S77" s="43">
        <f t="shared" si="8"/>
        <v>147</v>
      </c>
      <c r="T77" s="282"/>
      <c r="U77" s="139">
        <f>SUM(H77:S77)</f>
        <v>1372</v>
      </c>
    </row>
    <row r="78" spans="1:24" ht="6" customHeight="1" x14ac:dyDescent="0.25">
      <c r="A78" s="784"/>
      <c r="B78" s="819"/>
      <c r="C78" s="423"/>
      <c r="D78" s="437"/>
      <c r="E78" s="161"/>
      <c r="F78" s="161"/>
      <c r="G78" s="403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282"/>
      <c r="U78" s="140"/>
    </row>
    <row r="79" spans="1:24" ht="22.5" x14ac:dyDescent="0.25">
      <c r="A79" s="784"/>
      <c r="B79" s="820"/>
      <c r="C79" s="429" t="s">
        <v>155</v>
      </c>
      <c r="D79" s="389">
        <v>1</v>
      </c>
      <c r="E79" s="32">
        <v>6</v>
      </c>
      <c r="F79" s="32">
        <v>6</v>
      </c>
      <c r="G79" s="403"/>
      <c r="H79" s="43">
        <f>+H10*F79</f>
        <v>0</v>
      </c>
      <c r="I79" s="43">
        <f>+I10*F79</f>
        <v>0</v>
      </c>
      <c r="J79" s="43">
        <f>+J10*F79</f>
        <v>66</v>
      </c>
      <c r="K79" s="43">
        <f>+K10*F79</f>
        <v>108</v>
      </c>
      <c r="L79" s="43">
        <f>+L10*F79</f>
        <v>126</v>
      </c>
      <c r="M79" s="43">
        <f t="shared" ref="M79:R79" si="9">$F$79*M10</f>
        <v>132</v>
      </c>
      <c r="N79" s="43">
        <f t="shared" si="9"/>
        <v>126</v>
      </c>
      <c r="O79" s="43">
        <f t="shared" si="9"/>
        <v>138</v>
      </c>
      <c r="P79" s="43">
        <f t="shared" si="9"/>
        <v>120</v>
      </c>
      <c r="Q79" s="43">
        <f t="shared" si="9"/>
        <v>114</v>
      </c>
      <c r="R79" s="43">
        <f t="shared" si="9"/>
        <v>120</v>
      </c>
      <c r="S79" s="43">
        <f>$F$79*S10</f>
        <v>126</v>
      </c>
      <c r="T79" s="282"/>
      <c r="U79" s="139">
        <f>SUM(H79:S79)</f>
        <v>1176</v>
      </c>
    </row>
    <row r="80" spans="1:24" ht="5.25" customHeight="1" x14ac:dyDescent="0.25">
      <c r="A80" s="784">
        <v>23</v>
      </c>
      <c r="B80" s="797" t="s">
        <v>11</v>
      </c>
      <c r="C80" s="431"/>
      <c r="D80" s="437"/>
      <c r="E80" s="161"/>
      <c r="F80" s="161"/>
      <c r="G80" s="403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282"/>
      <c r="U80" s="140"/>
    </row>
    <row r="81" spans="1:24" ht="22.5" x14ac:dyDescent="0.25">
      <c r="A81" s="784"/>
      <c r="B81" s="818"/>
      <c r="C81" s="429" t="s">
        <v>137</v>
      </c>
      <c r="D81" s="389">
        <v>1</v>
      </c>
      <c r="E81" s="32">
        <v>8</v>
      </c>
      <c r="F81" s="32">
        <v>8</v>
      </c>
      <c r="G81" s="403"/>
      <c r="H81" s="43">
        <f>+H10*F81</f>
        <v>0</v>
      </c>
      <c r="I81" s="43">
        <f>+I10*F81</f>
        <v>0</v>
      </c>
      <c r="J81" s="43">
        <f>+J10*F81</f>
        <v>88</v>
      </c>
      <c r="K81" s="43">
        <f>+K10*F81</f>
        <v>144</v>
      </c>
      <c r="L81" s="43">
        <f>+L10*F81</f>
        <v>168</v>
      </c>
      <c r="M81" s="43">
        <f t="shared" ref="M81:S81" si="10">$F$81*M10</f>
        <v>176</v>
      </c>
      <c r="N81" s="43">
        <f t="shared" si="10"/>
        <v>168</v>
      </c>
      <c r="O81" s="43">
        <f t="shared" si="10"/>
        <v>184</v>
      </c>
      <c r="P81" s="43">
        <f t="shared" si="10"/>
        <v>160</v>
      </c>
      <c r="Q81" s="43">
        <f t="shared" si="10"/>
        <v>152</v>
      </c>
      <c r="R81" s="43">
        <f t="shared" si="10"/>
        <v>160</v>
      </c>
      <c r="S81" s="43">
        <f t="shared" si="10"/>
        <v>168</v>
      </c>
      <c r="T81" s="282"/>
      <c r="U81" s="139">
        <f>SUM(H81:S81)</f>
        <v>1568</v>
      </c>
    </row>
    <row r="82" spans="1:24" s="164" customFormat="1" ht="6.75" customHeight="1" x14ac:dyDescent="0.25">
      <c r="A82" s="784"/>
      <c r="B82" s="818"/>
      <c r="C82" s="424"/>
      <c r="D82" s="390"/>
      <c r="E82" s="388"/>
      <c r="F82" s="388"/>
      <c r="G82" s="403"/>
      <c r="H82" s="405"/>
      <c r="I82" s="405"/>
      <c r="J82" s="405"/>
      <c r="K82" s="405"/>
      <c r="L82" s="405"/>
      <c r="M82" s="405"/>
      <c r="N82" s="405"/>
      <c r="O82" s="405"/>
      <c r="P82" s="405"/>
      <c r="Q82" s="405"/>
      <c r="R82" s="405"/>
      <c r="S82" s="405"/>
      <c r="T82" s="282"/>
      <c r="U82" s="101"/>
      <c r="V82" s="38"/>
      <c r="W82" s="38"/>
      <c r="X82" s="38"/>
    </row>
    <row r="83" spans="1:24" ht="22.5" x14ac:dyDescent="0.25">
      <c r="A83" s="784"/>
      <c r="B83" s="818"/>
      <c r="C83" s="429" t="s">
        <v>98</v>
      </c>
      <c r="D83" s="389">
        <v>1</v>
      </c>
      <c r="E83" s="32">
        <v>5</v>
      </c>
      <c r="F83" s="32">
        <v>5</v>
      </c>
      <c r="G83" s="403"/>
      <c r="H83" s="43">
        <f>+H10*F83</f>
        <v>0</v>
      </c>
      <c r="I83" s="43">
        <f>+I10*F83</f>
        <v>0</v>
      </c>
      <c r="J83" s="43">
        <f>+J10*F83</f>
        <v>55</v>
      </c>
      <c r="K83" s="43">
        <f>+K10*F83</f>
        <v>90</v>
      </c>
      <c r="L83" s="43">
        <f t="shared" ref="L83:S83" si="11">$F$83*L10</f>
        <v>105</v>
      </c>
      <c r="M83" s="43">
        <f t="shared" si="11"/>
        <v>110</v>
      </c>
      <c r="N83" s="43">
        <f t="shared" si="11"/>
        <v>105</v>
      </c>
      <c r="O83" s="43">
        <f t="shared" si="11"/>
        <v>115</v>
      </c>
      <c r="P83" s="43">
        <f t="shared" si="11"/>
        <v>100</v>
      </c>
      <c r="Q83" s="43">
        <f t="shared" si="11"/>
        <v>95</v>
      </c>
      <c r="R83" s="43">
        <f t="shared" si="11"/>
        <v>100</v>
      </c>
      <c r="S83" s="43">
        <f t="shared" si="11"/>
        <v>105</v>
      </c>
      <c r="T83" s="282"/>
      <c r="U83" s="139">
        <f>SUM(H83:S83)</f>
        <v>980</v>
      </c>
    </row>
    <row r="84" spans="1:24" ht="7.5" customHeight="1" x14ac:dyDescent="0.25">
      <c r="A84" s="784"/>
      <c r="B84" s="818"/>
      <c r="C84" s="423"/>
      <c r="D84" s="437"/>
      <c r="E84" s="161"/>
      <c r="F84" s="161"/>
      <c r="G84" s="403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282"/>
      <c r="U84" s="139"/>
    </row>
    <row r="85" spans="1:24" ht="22.5" x14ac:dyDescent="0.25">
      <c r="A85" s="784"/>
      <c r="B85" s="798"/>
      <c r="C85" s="430" t="s">
        <v>156</v>
      </c>
      <c r="D85" s="389">
        <v>1</v>
      </c>
      <c r="E85" s="32">
        <v>4</v>
      </c>
      <c r="F85" s="32">
        <v>4</v>
      </c>
      <c r="G85" s="403"/>
      <c r="H85" s="57">
        <f>+H11*F85</f>
        <v>0</v>
      </c>
      <c r="I85" s="57">
        <f>+I11*F85</f>
        <v>0</v>
      </c>
      <c r="J85" s="57">
        <f>+J11*F85</f>
        <v>8</v>
      </c>
      <c r="K85" s="57">
        <f>+K11*F85</f>
        <v>20</v>
      </c>
      <c r="L85" s="57">
        <f t="shared" ref="L85:S85" si="12">$F$85*L11</f>
        <v>16</v>
      </c>
      <c r="M85" s="57">
        <f t="shared" si="12"/>
        <v>16</v>
      </c>
      <c r="N85" s="57">
        <f t="shared" si="12"/>
        <v>20</v>
      </c>
      <c r="O85" s="57">
        <f t="shared" si="12"/>
        <v>16</v>
      </c>
      <c r="P85" s="57">
        <f t="shared" si="12"/>
        <v>16</v>
      </c>
      <c r="Q85" s="57">
        <f t="shared" si="12"/>
        <v>20</v>
      </c>
      <c r="R85" s="57">
        <f t="shared" si="12"/>
        <v>16</v>
      </c>
      <c r="S85" s="57">
        <f t="shared" si="12"/>
        <v>20</v>
      </c>
      <c r="T85" s="282"/>
      <c r="U85" s="139">
        <f>SUM(H85:S85)</f>
        <v>168</v>
      </c>
    </row>
    <row r="86" spans="1:24" ht="6" customHeight="1" x14ac:dyDescent="0.25">
      <c r="A86" s="784">
        <v>24</v>
      </c>
      <c r="B86" s="797" t="s">
        <v>12</v>
      </c>
      <c r="C86" s="423"/>
      <c r="D86" s="437"/>
      <c r="E86" s="161"/>
      <c r="F86" s="161"/>
      <c r="G86" s="403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282"/>
      <c r="U86" s="140"/>
    </row>
    <row r="87" spans="1:24" ht="22.5" x14ac:dyDescent="0.25">
      <c r="A87" s="784"/>
      <c r="B87" s="818"/>
      <c r="C87" s="429" t="s">
        <v>197</v>
      </c>
      <c r="D87" s="389">
        <v>1</v>
      </c>
      <c r="E87" s="32">
        <v>6</v>
      </c>
      <c r="F87" s="32">
        <v>6</v>
      </c>
      <c r="G87" s="403"/>
      <c r="H87" s="43">
        <f>+H10*F87</f>
        <v>0</v>
      </c>
      <c r="I87" s="43">
        <f>+I10*F87</f>
        <v>0</v>
      </c>
      <c r="J87" s="43">
        <f>+J10*F87</f>
        <v>66</v>
      </c>
      <c r="K87" s="43">
        <f>+K10*F87</f>
        <v>108</v>
      </c>
      <c r="L87" s="43">
        <f t="shared" ref="L87:S87" si="13">$F$87*L10</f>
        <v>126</v>
      </c>
      <c r="M87" s="43">
        <f t="shared" si="13"/>
        <v>132</v>
      </c>
      <c r="N87" s="43">
        <f t="shared" si="13"/>
        <v>126</v>
      </c>
      <c r="O87" s="43">
        <f t="shared" si="13"/>
        <v>138</v>
      </c>
      <c r="P87" s="43">
        <f t="shared" si="13"/>
        <v>120</v>
      </c>
      <c r="Q87" s="43">
        <f t="shared" si="13"/>
        <v>114</v>
      </c>
      <c r="R87" s="43">
        <f t="shared" si="13"/>
        <v>120</v>
      </c>
      <c r="S87" s="43">
        <f t="shared" si="13"/>
        <v>126</v>
      </c>
      <c r="T87" s="282"/>
      <c r="U87" s="139">
        <f>SUM(H87:S87)</f>
        <v>1176</v>
      </c>
    </row>
    <row r="88" spans="1:24" s="164" customFormat="1" ht="6" customHeight="1" x14ac:dyDescent="0.25">
      <c r="A88" s="784"/>
      <c r="B88" s="818"/>
      <c r="C88" s="423"/>
      <c r="D88" s="390"/>
      <c r="E88" s="388"/>
      <c r="F88" s="388"/>
      <c r="G88" s="403"/>
      <c r="H88" s="405"/>
      <c r="I88" s="405"/>
      <c r="J88" s="405"/>
      <c r="K88" s="405"/>
      <c r="L88" s="405"/>
      <c r="M88" s="405"/>
      <c r="N88" s="405"/>
      <c r="O88" s="405"/>
      <c r="P88" s="405"/>
      <c r="Q88" s="405"/>
      <c r="R88" s="405"/>
      <c r="S88" s="405"/>
      <c r="T88" s="282"/>
      <c r="U88" s="101"/>
      <c r="V88" s="38"/>
      <c r="W88" s="38"/>
      <c r="X88" s="38"/>
    </row>
    <row r="89" spans="1:24" ht="22.5" x14ac:dyDescent="0.25">
      <c r="A89" s="784"/>
      <c r="B89" s="818"/>
      <c r="C89" s="429" t="s">
        <v>161</v>
      </c>
      <c r="D89" s="389">
        <v>1</v>
      </c>
      <c r="E89" s="32">
        <v>5</v>
      </c>
      <c r="F89" s="32">
        <v>5</v>
      </c>
      <c r="G89" s="403"/>
      <c r="H89" s="43">
        <f>+H10*F89</f>
        <v>0</v>
      </c>
      <c r="I89" s="43">
        <f>+I10*F89</f>
        <v>0</v>
      </c>
      <c r="J89" s="43">
        <f>+J10*F89</f>
        <v>55</v>
      </c>
      <c r="K89" s="43">
        <f>+K10*F89</f>
        <v>90</v>
      </c>
      <c r="L89" s="43">
        <f t="shared" ref="L89:S89" si="14">$F$89*L10</f>
        <v>105</v>
      </c>
      <c r="M89" s="43">
        <f t="shared" si="14"/>
        <v>110</v>
      </c>
      <c r="N89" s="43">
        <f t="shared" si="14"/>
        <v>105</v>
      </c>
      <c r="O89" s="43">
        <f t="shared" si="14"/>
        <v>115</v>
      </c>
      <c r="P89" s="43">
        <f t="shared" si="14"/>
        <v>100</v>
      </c>
      <c r="Q89" s="43">
        <f t="shared" si="14"/>
        <v>95</v>
      </c>
      <c r="R89" s="43">
        <f t="shared" si="14"/>
        <v>100</v>
      </c>
      <c r="S89" s="43">
        <f t="shared" si="14"/>
        <v>105</v>
      </c>
      <c r="T89" s="282"/>
      <c r="U89" s="139">
        <f>SUM(H89:S89)</f>
        <v>980</v>
      </c>
    </row>
    <row r="90" spans="1:24" ht="6.75" customHeight="1" x14ac:dyDescent="0.25">
      <c r="A90" s="784"/>
      <c r="B90" s="818"/>
      <c r="C90" s="82"/>
      <c r="D90" s="159"/>
      <c r="E90" s="135"/>
      <c r="F90" s="135"/>
      <c r="G90" s="403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282"/>
      <c r="U90" s="140"/>
    </row>
    <row r="91" spans="1:24" ht="22.5" x14ac:dyDescent="0.25">
      <c r="A91" s="784"/>
      <c r="B91" s="798"/>
      <c r="C91" s="206" t="s">
        <v>156</v>
      </c>
      <c r="D91" s="159">
        <v>1</v>
      </c>
      <c r="E91" s="135">
        <v>4</v>
      </c>
      <c r="F91" s="135">
        <v>4</v>
      </c>
      <c r="G91" s="403"/>
      <c r="H91" s="57">
        <f>+H11*F91</f>
        <v>0</v>
      </c>
      <c r="I91" s="57">
        <f>+I11*F91</f>
        <v>0</v>
      </c>
      <c r="J91" s="114">
        <f>+J11*F91</f>
        <v>8</v>
      </c>
      <c r="K91" s="57">
        <f>+K11*F91</f>
        <v>20</v>
      </c>
      <c r="L91" s="57">
        <f t="shared" ref="L91:S91" si="15">$F$91*L11</f>
        <v>16</v>
      </c>
      <c r="M91" s="57">
        <f t="shared" si="15"/>
        <v>16</v>
      </c>
      <c r="N91" s="57">
        <f t="shared" si="15"/>
        <v>20</v>
      </c>
      <c r="O91" s="57">
        <f t="shared" si="15"/>
        <v>16</v>
      </c>
      <c r="P91" s="57">
        <f t="shared" si="15"/>
        <v>16</v>
      </c>
      <c r="Q91" s="57">
        <f t="shared" si="15"/>
        <v>20</v>
      </c>
      <c r="R91" s="57">
        <f t="shared" si="15"/>
        <v>16</v>
      </c>
      <c r="S91" s="57">
        <f t="shared" si="15"/>
        <v>20</v>
      </c>
      <c r="T91" s="282"/>
      <c r="U91" s="139">
        <f>SUM(H91:S91)</f>
        <v>168</v>
      </c>
    </row>
    <row r="92" spans="1:24" ht="6.75" customHeight="1" x14ac:dyDescent="0.25">
      <c r="A92" s="784">
        <v>25</v>
      </c>
      <c r="B92" s="797" t="s">
        <v>13</v>
      </c>
      <c r="C92" s="423"/>
      <c r="D92" s="437"/>
      <c r="E92" s="161"/>
      <c r="F92" s="161"/>
      <c r="G92" s="403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282"/>
      <c r="U92" s="140"/>
    </row>
    <row r="93" spans="1:24" ht="22.5" x14ac:dyDescent="0.25">
      <c r="A93" s="784"/>
      <c r="B93" s="798"/>
      <c r="C93" s="429" t="s">
        <v>122</v>
      </c>
      <c r="D93" s="389">
        <v>1</v>
      </c>
      <c r="E93" s="32">
        <v>2</v>
      </c>
      <c r="F93" s="32">
        <v>2</v>
      </c>
      <c r="G93" s="403"/>
      <c r="H93" s="43">
        <f>+H10*F93</f>
        <v>0</v>
      </c>
      <c r="I93" s="43">
        <f>+I10*F93</f>
        <v>0</v>
      </c>
      <c r="J93" s="43">
        <f>+J10*F93</f>
        <v>22</v>
      </c>
      <c r="K93" s="43">
        <f>+K10*F93</f>
        <v>36</v>
      </c>
      <c r="L93" s="43">
        <f t="shared" ref="L93:S93" si="16">$F$93*L10</f>
        <v>42</v>
      </c>
      <c r="M93" s="43">
        <f t="shared" si="16"/>
        <v>44</v>
      </c>
      <c r="N93" s="43">
        <f t="shared" si="16"/>
        <v>42</v>
      </c>
      <c r="O93" s="43">
        <f t="shared" si="16"/>
        <v>46</v>
      </c>
      <c r="P93" s="43">
        <f t="shared" si="16"/>
        <v>40</v>
      </c>
      <c r="Q93" s="43">
        <f t="shared" si="16"/>
        <v>38</v>
      </c>
      <c r="R93" s="43">
        <f t="shared" si="16"/>
        <v>40</v>
      </c>
      <c r="S93" s="43">
        <f t="shared" si="16"/>
        <v>42</v>
      </c>
      <c r="T93" s="282"/>
      <c r="U93" s="139">
        <f>SUM(H93:S93)</f>
        <v>392</v>
      </c>
    </row>
    <row r="94" spans="1:24" ht="6.75" customHeight="1" x14ac:dyDescent="0.25">
      <c r="A94" s="784">
        <v>26</v>
      </c>
      <c r="B94" s="804" t="s">
        <v>81</v>
      </c>
      <c r="C94" s="423"/>
      <c r="D94" s="437"/>
      <c r="E94" s="161"/>
      <c r="F94" s="161"/>
      <c r="G94" s="403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282"/>
      <c r="U94" s="140"/>
    </row>
    <row r="95" spans="1:24" ht="22.5" x14ac:dyDescent="0.25">
      <c r="A95" s="784"/>
      <c r="B95" s="805"/>
      <c r="C95" s="433" t="s">
        <v>157</v>
      </c>
      <c r="D95" s="389">
        <v>1</v>
      </c>
      <c r="E95" s="32">
        <v>1</v>
      </c>
      <c r="F95" s="32">
        <v>1</v>
      </c>
      <c r="G95" s="403"/>
      <c r="H95" s="59">
        <f>+H13*F95</f>
        <v>0</v>
      </c>
      <c r="I95" s="59">
        <f>+I13*F95</f>
        <v>0</v>
      </c>
      <c r="J95" s="59">
        <f>+J13*F95</f>
        <v>4</v>
      </c>
      <c r="K95" s="59">
        <f>+K13*F95</f>
        <v>8</v>
      </c>
      <c r="L95" s="59">
        <f t="shared" ref="L95:S95" si="17">$F$95*L13</f>
        <v>9</v>
      </c>
      <c r="M95" s="59">
        <f t="shared" si="17"/>
        <v>8</v>
      </c>
      <c r="N95" s="59">
        <f t="shared" si="17"/>
        <v>9</v>
      </c>
      <c r="O95" s="59">
        <f t="shared" si="17"/>
        <v>9</v>
      </c>
      <c r="P95" s="59">
        <f t="shared" si="17"/>
        <v>8</v>
      </c>
      <c r="Q95" s="59">
        <f t="shared" si="17"/>
        <v>8</v>
      </c>
      <c r="R95" s="59">
        <f t="shared" si="17"/>
        <v>8</v>
      </c>
      <c r="S95" s="59">
        <f t="shared" si="17"/>
        <v>9</v>
      </c>
      <c r="T95" s="282"/>
      <c r="U95" s="139">
        <f>SUM(H95:S95)</f>
        <v>80</v>
      </c>
    </row>
    <row r="96" spans="1:24" ht="6" customHeight="1" x14ac:dyDescent="0.25">
      <c r="A96" s="784">
        <v>27</v>
      </c>
      <c r="B96" s="804" t="s">
        <v>14</v>
      </c>
      <c r="C96" s="423"/>
      <c r="D96" s="437"/>
      <c r="E96" s="161"/>
      <c r="F96" s="161"/>
      <c r="G96" s="403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282"/>
      <c r="U96" s="140"/>
    </row>
    <row r="97" spans="1:24" ht="22.5" x14ac:dyDescent="0.25">
      <c r="A97" s="784"/>
      <c r="B97" s="805"/>
      <c r="C97" s="433" t="s">
        <v>158</v>
      </c>
      <c r="D97" s="389">
        <v>1</v>
      </c>
      <c r="E97" s="32">
        <v>1</v>
      </c>
      <c r="F97" s="32">
        <v>1</v>
      </c>
      <c r="G97" s="403"/>
      <c r="H97" s="59">
        <f>+H13*F97</f>
        <v>0</v>
      </c>
      <c r="I97" s="59">
        <f>+I13*F97</f>
        <v>0</v>
      </c>
      <c r="J97" s="59">
        <f>+J13*F97</f>
        <v>4</v>
      </c>
      <c r="K97" s="59">
        <f>+K13*F97</f>
        <v>8</v>
      </c>
      <c r="L97" s="59">
        <f t="shared" ref="L97:S97" si="18">$F$97*L13</f>
        <v>9</v>
      </c>
      <c r="M97" s="59">
        <f t="shared" si="18"/>
        <v>8</v>
      </c>
      <c r="N97" s="59">
        <f t="shared" si="18"/>
        <v>9</v>
      </c>
      <c r="O97" s="59">
        <f t="shared" si="18"/>
        <v>9</v>
      </c>
      <c r="P97" s="59">
        <f t="shared" si="18"/>
        <v>8</v>
      </c>
      <c r="Q97" s="59">
        <f t="shared" si="18"/>
        <v>8</v>
      </c>
      <c r="R97" s="59">
        <f t="shared" si="18"/>
        <v>8</v>
      </c>
      <c r="S97" s="59">
        <f t="shared" si="18"/>
        <v>9</v>
      </c>
      <c r="T97" s="282"/>
      <c r="U97" s="139">
        <f>SUM(H96:S97)</f>
        <v>80</v>
      </c>
    </row>
    <row r="98" spans="1:24" ht="6.75" customHeight="1" x14ac:dyDescent="0.25">
      <c r="A98" s="806">
        <v>28</v>
      </c>
      <c r="B98" s="797" t="s">
        <v>92</v>
      </c>
      <c r="C98" s="423"/>
      <c r="D98" s="437"/>
      <c r="E98" s="161"/>
      <c r="F98" s="161"/>
      <c r="G98" s="403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282"/>
      <c r="U98" s="140"/>
    </row>
    <row r="99" spans="1:24" ht="22.5" x14ac:dyDescent="0.25">
      <c r="A99" s="817"/>
      <c r="B99" s="808"/>
      <c r="C99" s="429" t="s">
        <v>119</v>
      </c>
      <c r="D99" s="389">
        <v>4</v>
      </c>
      <c r="E99" s="32">
        <v>8</v>
      </c>
      <c r="F99" s="32">
        <f>E99*D99</f>
        <v>32</v>
      </c>
      <c r="G99" s="403"/>
      <c r="H99" s="43">
        <f>+H10*F99</f>
        <v>0</v>
      </c>
      <c r="I99" s="43">
        <f>+I10*F99</f>
        <v>0</v>
      </c>
      <c r="J99" s="43">
        <f>+J10*F99</f>
        <v>352</v>
      </c>
      <c r="K99" s="43">
        <f>+K10*F99</f>
        <v>576</v>
      </c>
      <c r="L99" s="43">
        <f t="shared" ref="L99:S99" si="19">$F$99*L10</f>
        <v>672</v>
      </c>
      <c r="M99" s="43">
        <f t="shared" si="19"/>
        <v>704</v>
      </c>
      <c r="N99" s="43">
        <f t="shared" si="19"/>
        <v>672</v>
      </c>
      <c r="O99" s="43">
        <f t="shared" si="19"/>
        <v>736</v>
      </c>
      <c r="P99" s="43">
        <f t="shared" si="19"/>
        <v>640</v>
      </c>
      <c r="Q99" s="43">
        <f t="shared" si="19"/>
        <v>608</v>
      </c>
      <c r="R99" s="43">
        <f t="shared" si="19"/>
        <v>640</v>
      </c>
      <c r="S99" s="43">
        <f t="shared" si="19"/>
        <v>672</v>
      </c>
      <c r="T99" s="282"/>
      <c r="U99" s="139">
        <f>SUM(H99:S99)</f>
        <v>6272</v>
      </c>
    </row>
    <row r="100" spans="1:24" s="164" customFormat="1" ht="4.5" customHeight="1" x14ac:dyDescent="0.25">
      <c r="A100" s="817"/>
      <c r="B100" s="808"/>
      <c r="C100" s="423"/>
      <c r="D100" s="390"/>
      <c r="E100" s="388"/>
      <c r="F100" s="388"/>
      <c r="G100" s="403"/>
      <c r="H100" s="405"/>
      <c r="I100" s="405"/>
      <c r="J100" s="405"/>
      <c r="K100" s="405"/>
      <c r="L100" s="405"/>
      <c r="M100" s="405"/>
      <c r="N100" s="405"/>
      <c r="O100" s="405"/>
      <c r="P100" s="405"/>
      <c r="Q100" s="405"/>
      <c r="R100" s="405"/>
      <c r="S100" s="405"/>
      <c r="T100" s="282"/>
      <c r="U100" s="101"/>
      <c r="V100" s="38"/>
      <c r="W100" s="38"/>
      <c r="X100" s="38"/>
    </row>
    <row r="101" spans="1:24" ht="22.5" x14ac:dyDescent="0.25">
      <c r="A101" s="817"/>
      <c r="B101" s="808"/>
      <c r="C101" s="429" t="s">
        <v>159</v>
      </c>
      <c r="D101" s="389">
        <v>3</v>
      </c>
      <c r="E101" s="32">
        <v>7</v>
      </c>
      <c r="F101" s="32">
        <f>E101*D101</f>
        <v>21</v>
      </c>
      <c r="G101" s="403"/>
      <c r="H101" s="43">
        <f>+H10*F101</f>
        <v>0</v>
      </c>
      <c r="I101" s="43">
        <f>+I10*F101</f>
        <v>0</v>
      </c>
      <c r="J101" s="43">
        <f>+J10*F101</f>
        <v>231</v>
      </c>
      <c r="K101" s="115">
        <f>+K10*F101</f>
        <v>378</v>
      </c>
      <c r="L101" s="43">
        <f t="shared" ref="L101:S101" si="20">$F$101*L10</f>
        <v>441</v>
      </c>
      <c r="M101" s="43">
        <f t="shared" si="20"/>
        <v>462</v>
      </c>
      <c r="N101" s="43">
        <f t="shared" si="20"/>
        <v>441</v>
      </c>
      <c r="O101" s="43">
        <f t="shared" si="20"/>
        <v>483</v>
      </c>
      <c r="P101" s="43">
        <f t="shared" si="20"/>
        <v>420</v>
      </c>
      <c r="Q101" s="43">
        <f t="shared" si="20"/>
        <v>399</v>
      </c>
      <c r="R101" s="43">
        <f t="shared" si="20"/>
        <v>420</v>
      </c>
      <c r="S101" s="43">
        <f t="shared" si="20"/>
        <v>441</v>
      </c>
      <c r="T101" s="282"/>
      <c r="U101" s="139">
        <f>SUM(H101:S101)</f>
        <v>4116</v>
      </c>
    </row>
    <row r="102" spans="1:24" ht="6.75" customHeight="1" x14ac:dyDescent="0.25">
      <c r="A102" s="817"/>
      <c r="B102" s="808"/>
      <c r="C102" s="423"/>
      <c r="D102" s="437"/>
      <c r="E102" s="161"/>
      <c r="F102" s="161"/>
      <c r="G102" s="403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282"/>
      <c r="U102" s="140"/>
    </row>
    <row r="103" spans="1:24" ht="22.5" x14ac:dyDescent="0.25">
      <c r="A103" s="805"/>
      <c r="B103" s="807"/>
      <c r="C103" s="430" t="s">
        <v>160</v>
      </c>
      <c r="D103" s="389">
        <v>5</v>
      </c>
      <c r="E103" s="32">
        <v>8</v>
      </c>
      <c r="F103" s="32">
        <f>E103*D103</f>
        <v>40</v>
      </c>
      <c r="G103" s="403"/>
      <c r="H103" s="57">
        <f>+H11*F103</f>
        <v>0</v>
      </c>
      <c r="I103" s="114">
        <f>+I11*F103</f>
        <v>0</v>
      </c>
      <c r="J103" s="57">
        <f>+J11*F103</f>
        <v>80</v>
      </c>
      <c r="K103" s="57">
        <f>+K11*F103</f>
        <v>200</v>
      </c>
      <c r="L103" s="57">
        <f t="shared" ref="L103:S103" si="21">$F$103*L11</f>
        <v>160</v>
      </c>
      <c r="M103" s="57">
        <f t="shared" si="21"/>
        <v>160</v>
      </c>
      <c r="N103" s="57">
        <f t="shared" si="21"/>
        <v>200</v>
      </c>
      <c r="O103" s="57">
        <f t="shared" si="21"/>
        <v>160</v>
      </c>
      <c r="P103" s="57">
        <f t="shared" si="21"/>
        <v>160</v>
      </c>
      <c r="Q103" s="57">
        <f t="shared" si="21"/>
        <v>200</v>
      </c>
      <c r="R103" s="57">
        <f t="shared" si="21"/>
        <v>160</v>
      </c>
      <c r="S103" s="57">
        <f t="shared" si="21"/>
        <v>200</v>
      </c>
      <c r="T103" s="282"/>
      <c r="U103" s="139">
        <f>SUM(H103:S103)</f>
        <v>1680</v>
      </c>
    </row>
    <row r="104" spans="1:24" x14ac:dyDescent="0.25">
      <c r="A104" s="5"/>
      <c r="B104" s="3"/>
      <c r="C104" s="107"/>
      <c r="D104" s="3"/>
      <c r="E104" s="795" t="s">
        <v>28</v>
      </c>
      <c r="F104" s="796"/>
      <c r="G104" s="403"/>
      <c r="H104" s="110">
        <f t="shared" ref="H104:K104" si="22">SUM(H73:H103)</f>
        <v>0</v>
      </c>
      <c r="I104" s="110">
        <f t="shared" si="22"/>
        <v>0</v>
      </c>
      <c r="J104" s="110">
        <f t="shared" si="22"/>
        <v>1166</v>
      </c>
      <c r="K104" s="110">
        <f t="shared" si="22"/>
        <v>1999</v>
      </c>
      <c r="L104" s="100">
        <f t="shared" ref="L104:R104" si="23">SUM(L73:L103)</f>
        <v>2238</v>
      </c>
      <c r="M104" s="100">
        <f t="shared" si="23"/>
        <v>2332</v>
      </c>
      <c r="N104" s="100">
        <f t="shared" si="23"/>
        <v>2289</v>
      </c>
      <c r="O104" s="100">
        <f t="shared" si="23"/>
        <v>2430</v>
      </c>
      <c r="P104" s="100">
        <f t="shared" si="23"/>
        <v>2140</v>
      </c>
      <c r="Q104" s="100">
        <f t="shared" si="23"/>
        <v>2095</v>
      </c>
      <c r="R104" s="100">
        <f t="shared" si="23"/>
        <v>2140</v>
      </c>
      <c r="S104" s="100">
        <f>SUM(S73:S103)</f>
        <v>2289</v>
      </c>
      <c r="T104" s="343"/>
      <c r="U104" s="284">
        <f>SUM(U73:U103)</f>
        <v>21118</v>
      </c>
    </row>
    <row r="105" spans="1:24" x14ac:dyDescent="0.25">
      <c r="C105" s="38"/>
      <c r="G105" s="38"/>
      <c r="T105" s="38"/>
    </row>
    <row r="106" spans="1:24" x14ac:dyDescent="0.25">
      <c r="C106" s="38"/>
      <c r="G106" s="38"/>
      <c r="T106" s="38"/>
    </row>
    <row r="107" spans="1:24" x14ac:dyDescent="0.25">
      <c r="C107" s="38"/>
      <c r="G107" s="38"/>
      <c r="T107" s="38"/>
    </row>
    <row r="109" spans="1:24" ht="15.75" x14ac:dyDescent="0.25">
      <c r="B109" s="811" t="s">
        <v>7</v>
      </c>
      <c r="C109" s="811"/>
      <c r="D109" s="811"/>
      <c r="E109" s="811"/>
      <c r="F109" s="811"/>
      <c r="G109" s="811"/>
      <c r="H109" s="811"/>
      <c r="I109" s="811"/>
      <c r="J109" s="811"/>
      <c r="K109" s="811"/>
      <c r="L109" s="811"/>
      <c r="M109" s="811"/>
      <c r="N109" s="811"/>
      <c r="O109" s="811"/>
      <c r="P109" s="811"/>
      <c r="Q109" s="811"/>
      <c r="R109" s="811"/>
      <c r="S109" s="811"/>
      <c r="T109" s="811"/>
      <c r="U109" s="811"/>
    </row>
    <row r="110" spans="1:24" ht="18.75" x14ac:dyDescent="0.3">
      <c r="B110" s="776" t="s">
        <v>336</v>
      </c>
      <c r="C110" s="776"/>
      <c r="D110" s="776"/>
      <c r="E110" s="776"/>
      <c r="F110" s="776"/>
      <c r="G110" s="776"/>
      <c r="H110" s="776"/>
      <c r="I110" s="776"/>
      <c r="J110" s="776"/>
      <c r="K110" s="776"/>
      <c r="L110" s="776"/>
      <c r="M110" s="776"/>
      <c r="N110" s="776"/>
      <c r="O110" s="776"/>
      <c r="P110" s="776"/>
      <c r="Q110" s="776"/>
      <c r="R110" s="776"/>
      <c r="S110" s="776"/>
      <c r="T110" s="776"/>
      <c r="U110" s="776"/>
      <c r="V110" s="776"/>
    </row>
    <row r="112" spans="1:24" ht="30" customHeight="1" x14ac:dyDescent="0.25">
      <c r="A112" s="241" t="s">
        <v>20</v>
      </c>
      <c r="B112" s="133" t="s">
        <v>97</v>
      </c>
      <c r="C112" s="242" t="s">
        <v>1</v>
      </c>
      <c r="D112" s="243" t="s">
        <v>2</v>
      </c>
      <c r="E112" s="243" t="s">
        <v>3</v>
      </c>
      <c r="F112" s="243" t="s">
        <v>4</v>
      </c>
      <c r="G112" s="393"/>
      <c r="H112" s="244" t="s">
        <v>101</v>
      </c>
      <c r="I112" s="200" t="s">
        <v>102</v>
      </c>
      <c r="J112" s="200" t="s">
        <v>103</v>
      </c>
      <c r="K112" s="200" t="s">
        <v>104</v>
      </c>
      <c r="L112" s="200" t="s">
        <v>105</v>
      </c>
      <c r="M112" s="200" t="s">
        <v>106</v>
      </c>
      <c r="N112" s="200" t="s">
        <v>107</v>
      </c>
      <c r="O112" s="200" t="s">
        <v>108</v>
      </c>
      <c r="P112" s="200" t="s">
        <v>109</v>
      </c>
      <c r="Q112" s="200" t="s">
        <v>110</v>
      </c>
      <c r="R112" s="200" t="s">
        <v>5</v>
      </c>
      <c r="S112" s="251" t="s">
        <v>111</v>
      </c>
      <c r="T112" s="407"/>
      <c r="U112" s="420" t="s">
        <v>26</v>
      </c>
    </row>
    <row r="113" spans="1:24" s="164" customFormat="1" ht="18" customHeight="1" x14ac:dyDescent="0.25">
      <c r="A113" s="422"/>
      <c r="B113" s="163" t="s">
        <v>15</v>
      </c>
      <c r="C113" s="423"/>
      <c r="D113" s="424"/>
      <c r="E113" s="424"/>
      <c r="F113" s="424"/>
      <c r="G113" s="393"/>
      <c r="H113" s="425"/>
      <c r="I113" s="426"/>
      <c r="J113" s="426"/>
      <c r="K113" s="426"/>
      <c r="L113" s="426"/>
      <c r="M113" s="426"/>
      <c r="N113" s="426"/>
      <c r="O113" s="426"/>
      <c r="P113" s="426"/>
      <c r="Q113" s="426"/>
      <c r="R113" s="426"/>
      <c r="S113" s="427"/>
      <c r="T113" s="407"/>
      <c r="U113" s="158"/>
      <c r="V113" s="38"/>
      <c r="W113" s="38"/>
      <c r="X113" s="38"/>
    </row>
    <row r="114" spans="1:24" ht="22.5" x14ac:dyDescent="0.25">
      <c r="A114" s="784">
        <v>29</v>
      </c>
      <c r="B114" s="804" t="s">
        <v>16</v>
      </c>
      <c r="C114" s="44" t="s">
        <v>148</v>
      </c>
      <c r="D114" s="94">
        <v>1</v>
      </c>
      <c r="E114" s="3">
        <v>7</v>
      </c>
      <c r="F114" s="3">
        <v>7</v>
      </c>
      <c r="G114" s="403"/>
      <c r="H114" s="115">
        <f>+H10*F114</f>
        <v>0</v>
      </c>
      <c r="I114" s="115">
        <f>+I10*F114</f>
        <v>0</v>
      </c>
      <c r="J114" s="115">
        <f>+J10*F114</f>
        <v>77</v>
      </c>
      <c r="K114" s="115">
        <f>+K10*F114</f>
        <v>126</v>
      </c>
      <c r="L114" s="43">
        <f t="shared" ref="L114:S114" si="24">$F$114*L10</f>
        <v>147</v>
      </c>
      <c r="M114" s="43">
        <f t="shared" si="24"/>
        <v>154</v>
      </c>
      <c r="N114" s="43">
        <f t="shared" si="24"/>
        <v>147</v>
      </c>
      <c r="O114" s="43">
        <f t="shared" si="24"/>
        <v>161</v>
      </c>
      <c r="P114" s="43">
        <f t="shared" si="24"/>
        <v>140</v>
      </c>
      <c r="Q114" s="43">
        <f t="shared" si="24"/>
        <v>133</v>
      </c>
      <c r="R114" s="43">
        <f t="shared" si="24"/>
        <v>140</v>
      </c>
      <c r="S114" s="43">
        <f t="shared" si="24"/>
        <v>147</v>
      </c>
      <c r="T114" s="282"/>
      <c r="U114" s="120">
        <f>SUM(H114:S114)</f>
        <v>1372</v>
      </c>
    </row>
    <row r="115" spans="1:24" ht="6" customHeight="1" x14ac:dyDescent="0.25">
      <c r="A115" s="784"/>
      <c r="B115" s="828"/>
      <c r="C115" s="82"/>
      <c r="D115" s="94"/>
      <c r="E115" s="3"/>
      <c r="F115" s="3"/>
      <c r="G115" s="403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282"/>
      <c r="U115" s="140"/>
    </row>
    <row r="116" spans="1:24" ht="22.5" x14ac:dyDescent="0.25">
      <c r="A116" s="784"/>
      <c r="B116" s="829"/>
      <c r="C116" s="206" t="s">
        <v>149</v>
      </c>
      <c r="D116" s="94">
        <v>1</v>
      </c>
      <c r="E116" s="3">
        <v>4</v>
      </c>
      <c r="F116" s="3">
        <v>4</v>
      </c>
      <c r="G116" s="403"/>
      <c r="H116" s="114">
        <f>+H11*F116</f>
        <v>0</v>
      </c>
      <c r="I116" s="114">
        <f>+I11*F116</f>
        <v>0</v>
      </c>
      <c r="J116" s="114">
        <f>+J11*F116</f>
        <v>8</v>
      </c>
      <c r="K116" s="114">
        <f>+K11*F116</f>
        <v>20</v>
      </c>
      <c r="L116" s="57">
        <f t="shared" ref="L116:S116" si="25">$F$116*L11</f>
        <v>16</v>
      </c>
      <c r="M116" s="57">
        <f t="shared" si="25"/>
        <v>16</v>
      </c>
      <c r="N116" s="57">
        <f t="shared" si="25"/>
        <v>20</v>
      </c>
      <c r="O116" s="57">
        <f t="shared" si="25"/>
        <v>16</v>
      </c>
      <c r="P116" s="57">
        <f t="shared" si="25"/>
        <v>16</v>
      </c>
      <c r="Q116" s="57">
        <f t="shared" si="25"/>
        <v>20</v>
      </c>
      <c r="R116" s="57">
        <f t="shared" si="25"/>
        <v>16</v>
      </c>
      <c r="S116" s="57">
        <f t="shared" si="25"/>
        <v>20</v>
      </c>
      <c r="T116" s="282"/>
      <c r="U116" s="120">
        <f>SUM(H116:S116)</f>
        <v>168</v>
      </c>
    </row>
    <row r="117" spans="1:24" ht="6.75" customHeight="1" x14ac:dyDescent="0.25">
      <c r="A117" s="784">
        <v>30</v>
      </c>
      <c r="B117" s="797" t="s">
        <v>199</v>
      </c>
      <c r="C117" s="424"/>
      <c r="D117" s="97"/>
      <c r="E117" s="1"/>
      <c r="F117" s="1"/>
      <c r="G117" s="403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282"/>
      <c r="U117" s="140"/>
    </row>
    <row r="118" spans="1:24" ht="28.5" customHeight="1" x14ac:dyDescent="0.25">
      <c r="A118" s="784"/>
      <c r="B118" s="798"/>
      <c r="C118" s="143" t="s">
        <v>150</v>
      </c>
      <c r="D118" s="428">
        <v>1</v>
      </c>
      <c r="E118" s="2">
        <v>1</v>
      </c>
      <c r="F118" s="2">
        <v>1</v>
      </c>
      <c r="G118" s="403"/>
      <c r="H118" s="119">
        <f>+H12*F118</f>
        <v>0</v>
      </c>
      <c r="I118" s="119">
        <f>+I12*F118</f>
        <v>0</v>
      </c>
      <c r="J118" s="119">
        <f>+J12*F118</f>
        <v>6</v>
      </c>
      <c r="K118" s="119">
        <f>+K12*F118</f>
        <v>12</v>
      </c>
      <c r="L118" s="51">
        <f t="shared" ref="L118:R118" si="26">$F$118*L12</f>
        <v>13</v>
      </c>
      <c r="M118" s="51">
        <f t="shared" si="26"/>
        <v>13</v>
      </c>
      <c r="N118" s="51">
        <f t="shared" si="26"/>
        <v>13</v>
      </c>
      <c r="O118" s="51">
        <f>$F$118*O12</f>
        <v>14</v>
      </c>
      <c r="P118" s="51">
        <f t="shared" si="26"/>
        <v>12</v>
      </c>
      <c r="Q118" s="51">
        <f t="shared" si="26"/>
        <v>12</v>
      </c>
      <c r="R118" s="51">
        <f t="shared" si="26"/>
        <v>12</v>
      </c>
      <c r="S118" s="51">
        <f>$F$118*S12</f>
        <v>12</v>
      </c>
      <c r="T118" s="282"/>
      <c r="U118" s="120">
        <f>SUM(H118:S118)</f>
        <v>119</v>
      </c>
    </row>
    <row r="119" spans="1:24" ht="7.5" customHeight="1" x14ac:dyDescent="0.25">
      <c r="A119" s="784">
        <v>31</v>
      </c>
      <c r="B119" s="797" t="s">
        <v>82</v>
      </c>
      <c r="C119" s="416"/>
      <c r="D119" s="94"/>
      <c r="E119" s="3"/>
      <c r="F119" s="3"/>
      <c r="G119" s="403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282"/>
      <c r="U119" s="140"/>
    </row>
    <row r="120" spans="1:24" ht="30" customHeight="1" x14ac:dyDescent="0.25">
      <c r="A120" s="784"/>
      <c r="B120" s="798"/>
      <c r="C120" s="36" t="s">
        <v>151</v>
      </c>
      <c r="D120" s="94">
        <v>1</v>
      </c>
      <c r="E120" s="3">
        <v>1</v>
      </c>
      <c r="F120" s="3">
        <v>1</v>
      </c>
      <c r="G120" s="403"/>
      <c r="H120" s="119">
        <f>+H12*F120</f>
        <v>0</v>
      </c>
      <c r="I120" s="119">
        <f>+I12*F120</f>
        <v>0</v>
      </c>
      <c r="J120" s="119">
        <f>+J12*F120</f>
        <v>6</v>
      </c>
      <c r="K120" s="119">
        <f>+K12*F120</f>
        <v>12</v>
      </c>
      <c r="L120" s="51">
        <f t="shared" ref="L120:R120" si="27">$F$120*L12</f>
        <v>13</v>
      </c>
      <c r="M120" s="51">
        <f t="shared" si="27"/>
        <v>13</v>
      </c>
      <c r="N120" s="51">
        <f t="shared" si="27"/>
        <v>13</v>
      </c>
      <c r="O120" s="51">
        <f t="shared" si="27"/>
        <v>14</v>
      </c>
      <c r="P120" s="51">
        <f t="shared" si="27"/>
        <v>12</v>
      </c>
      <c r="Q120" s="51">
        <f t="shared" si="27"/>
        <v>12</v>
      </c>
      <c r="R120" s="51">
        <f t="shared" si="27"/>
        <v>12</v>
      </c>
      <c r="S120" s="51">
        <f>$F$120*S12</f>
        <v>12</v>
      </c>
      <c r="T120" s="282"/>
      <c r="U120" s="120">
        <f>SUM(H120:S120)</f>
        <v>119</v>
      </c>
    </row>
    <row r="121" spans="1:24" ht="6" customHeight="1" x14ac:dyDescent="0.25">
      <c r="A121" s="784">
        <v>32</v>
      </c>
      <c r="B121" s="797" t="s">
        <v>83</v>
      </c>
      <c r="C121" s="416"/>
      <c r="D121" s="94"/>
      <c r="E121" s="3"/>
      <c r="F121" s="3"/>
      <c r="G121" s="403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282"/>
      <c r="U121" s="140"/>
    </row>
    <row r="122" spans="1:24" ht="22.5" x14ac:dyDescent="0.25">
      <c r="A122" s="784"/>
      <c r="B122" s="798"/>
      <c r="C122" s="44" t="s">
        <v>152</v>
      </c>
      <c r="D122" s="94">
        <v>1</v>
      </c>
      <c r="E122" s="3">
        <v>3</v>
      </c>
      <c r="F122" s="3">
        <v>3</v>
      </c>
      <c r="G122" s="403"/>
      <c r="H122" s="115">
        <f>+H10*F122</f>
        <v>0</v>
      </c>
      <c r="I122" s="115">
        <f>+I10*F122</f>
        <v>0</v>
      </c>
      <c r="J122" s="115">
        <f>+J10*F122</f>
        <v>33</v>
      </c>
      <c r="K122" s="115">
        <f>+K10*F122</f>
        <v>54</v>
      </c>
      <c r="L122" s="115">
        <f>+L10*F122</f>
        <v>63</v>
      </c>
      <c r="M122" s="43">
        <f t="shared" ref="M122:S122" si="28">$F$122*M10</f>
        <v>66</v>
      </c>
      <c r="N122" s="43">
        <f t="shared" si="28"/>
        <v>63</v>
      </c>
      <c r="O122" s="43">
        <f t="shared" si="28"/>
        <v>69</v>
      </c>
      <c r="P122" s="43">
        <f t="shared" si="28"/>
        <v>60</v>
      </c>
      <c r="Q122" s="43">
        <f t="shared" si="28"/>
        <v>57</v>
      </c>
      <c r="R122" s="43">
        <f t="shared" si="28"/>
        <v>60</v>
      </c>
      <c r="S122" s="43">
        <f t="shared" si="28"/>
        <v>63</v>
      </c>
      <c r="T122" s="282"/>
      <c r="U122" s="120">
        <f>SUM(H122:S122)</f>
        <v>588</v>
      </c>
    </row>
    <row r="123" spans="1:24" ht="5.25" customHeight="1" x14ac:dyDescent="0.25">
      <c r="A123" s="784">
        <v>33</v>
      </c>
      <c r="B123" s="797" t="s">
        <v>17</v>
      </c>
      <c r="C123" s="82"/>
      <c r="D123" s="94"/>
      <c r="E123" s="3"/>
      <c r="F123" s="3"/>
      <c r="G123" s="403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282"/>
      <c r="U123" s="140"/>
    </row>
    <row r="124" spans="1:24" ht="25.5" customHeight="1" x14ac:dyDescent="0.25">
      <c r="A124" s="784"/>
      <c r="B124" s="798"/>
      <c r="C124" s="44" t="s">
        <v>134</v>
      </c>
      <c r="D124" s="94">
        <v>1</v>
      </c>
      <c r="E124" s="3">
        <v>4</v>
      </c>
      <c r="F124" s="3">
        <v>4</v>
      </c>
      <c r="G124" s="403"/>
      <c r="H124" s="43">
        <f>+H10*F124</f>
        <v>0</v>
      </c>
      <c r="I124" s="43">
        <f>+I10*F124</f>
        <v>0</v>
      </c>
      <c r="J124" s="43">
        <f>+J10*F124</f>
        <v>44</v>
      </c>
      <c r="K124" s="43">
        <f>+K10*F124</f>
        <v>72</v>
      </c>
      <c r="L124" s="43">
        <f t="shared" ref="L124:R124" si="29">$F$124*L10</f>
        <v>84</v>
      </c>
      <c r="M124" s="43">
        <f t="shared" si="29"/>
        <v>88</v>
      </c>
      <c r="N124" s="43">
        <f t="shared" si="29"/>
        <v>84</v>
      </c>
      <c r="O124" s="43">
        <f t="shared" si="29"/>
        <v>92</v>
      </c>
      <c r="P124" s="43">
        <f t="shared" si="29"/>
        <v>80</v>
      </c>
      <c r="Q124" s="43">
        <f t="shared" si="29"/>
        <v>76</v>
      </c>
      <c r="R124" s="43">
        <f t="shared" si="29"/>
        <v>80</v>
      </c>
      <c r="S124" s="43">
        <f>$F$124*S10</f>
        <v>84</v>
      </c>
      <c r="T124" s="282"/>
      <c r="U124" s="139">
        <f>SUM(H124:S124)</f>
        <v>784</v>
      </c>
    </row>
    <row r="125" spans="1:24" x14ac:dyDescent="0.25">
      <c r="A125" s="5"/>
      <c r="B125" s="3"/>
      <c r="C125" s="107"/>
      <c r="D125" s="3"/>
      <c r="E125" s="3"/>
      <c r="F125" s="3"/>
      <c r="G125" s="404"/>
      <c r="H125" s="106"/>
      <c r="I125" s="106"/>
      <c r="J125" s="106"/>
      <c r="K125" s="106"/>
      <c r="L125" s="33"/>
      <c r="M125" s="33"/>
      <c r="N125" s="33"/>
      <c r="O125" s="33"/>
      <c r="P125" s="33"/>
      <c r="Q125" s="33"/>
      <c r="R125" s="33"/>
      <c r="S125" s="33"/>
      <c r="T125" s="407"/>
      <c r="U125" s="139"/>
    </row>
    <row r="126" spans="1:24" x14ac:dyDescent="0.25">
      <c r="A126" s="5"/>
      <c r="B126" s="3"/>
      <c r="C126" s="107"/>
      <c r="D126" s="3"/>
      <c r="E126" s="795" t="s">
        <v>28</v>
      </c>
      <c r="F126" s="796"/>
      <c r="G126" s="404"/>
      <c r="H126" s="110">
        <f t="shared" ref="H126:S126" si="30">SUM(H114:H125)</f>
        <v>0</v>
      </c>
      <c r="I126" s="110">
        <f t="shared" si="30"/>
        <v>0</v>
      </c>
      <c r="J126" s="110">
        <f t="shared" si="30"/>
        <v>174</v>
      </c>
      <c r="K126" s="110">
        <f t="shared" si="30"/>
        <v>296</v>
      </c>
      <c r="L126" s="37">
        <f t="shared" si="30"/>
        <v>336</v>
      </c>
      <c r="M126" s="37">
        <f t="shared" si="30"/>
        <v>350</v>
      </c>
      <c r="N126" s="37">
        <f t="shared" si="30"/>
        <v>340</v>
      </c>
      <c r="O126" s="37">
        <f t="shared" si="30"/>
        <v>366</v>
      </c>
      <c r="P126" s="37">
        <f t="shared" si="30"/>
        <v>320</v>
      </c>
      <c r="Q126" s="37">
        <f t="shared" si="30"/>
        <v>310</v>
      </c>
      <c r="R126" s="37">
        <f t="shared" si="30"/>
        <v>320</v>
      </c>
      <c r="S126" s="37">
        <f t="shared" si="30"/>
        <v>338</v>
      </c>
      <c r="T126" s="343"/>
      <c r="U126" s="538">
        <f>SUM(U114:U125)</f>
        <v>3150</v>
      </c>
    </row>
    <row r="127" spans="1:24" x14ac:dyDescent="0.25">
      <c r="A127" s="5"/>
      <c r="B127" s="4"/>
      <c r="C127" s="107"/>
      <c r="D127" s="3">
        <f>SUM(D114:D126)</f>
        <v>6</v>
      </c>
      <c r="G127" s="38"/>
      <c r="T127" s="38"/>
    </row>
    <row r="128" spans="1:24" x14ac:dyDescent="0.25">
      <c r="A128" s="5"/>
      <c r="B128" s="3"/>
      <c r="C128" s="107"/>
      <c r="D128" s="3"/>
      <c r="G128" s="38"/>
      <c r="T128" s="38"/>
    </row>
    <row r="129" spans="1:24" x14ac:dyDescent="0.25">
      <c r="C129" s="38"/>
      <c r="G129" s="38"/>
      <c r="T129" s="38"/>
    </row>
    <row r="130" spans="1:24" x14ac:dyDescent="0.25">
      <c r="C130" s="38"/>
      <c r="G130" s="38"/>
      <c r="T130" s="38"/>
    </row>
    <row r="131" spans="1:24" x14ac:dyDescent="0.25">
      <c r="A131" s="30"/>
      <c r="B131" s="10"/>
      <c r="C131" s="28"/>
      <c r="D131" s="10"/>
      <c r="E131" s="10"/>
      <c r="F131" s="10"/>
      <c r="G131" s="93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93"/>
      <c r="U131" s="11"/>
    </row>
    <row r="132" spans="1:24" x14ac:dyDescent="0.25">
      <c r="A132" s="30"/>
      <c r="B132" s="10"/>
      <c r="C132" s="28"/>
      <c r="D132" s="10"/>
      <c r="E132" s="10"/>
      <c r="F132" s="10"/>
      <c r="G132" s="93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93"/>
      <c r="U132" s="11"/>
    </row>
    <row r="133" spans="1:24" x14ac:dyDescent="0.25">
      <c r="A133" s="30"/>
      <c r="B133" s="10"/>
      <c r="C133" s="28"/>
      <c r="D133" s="10"/>
      <c r="E133" s="10"/>
      <c r="F133" s="10"/>
      <c r="G133" s="93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93"/>
      <c r="U133" s="11"/>
    </row>
    <row r="135" spans="1:24" ht="15.75" x14ac:dyDescent="0.25">
      <c r="A135" s="811" t="s">
        <v>7</v>
      </c>
      <c r="B135" s="811"/>
      <c r="C135" s="811"/>
      <c r="D135" s="811"/>
      <c r="E135" s="811"/>
      <c r="F135" s="811"/>
      <c r="G135" s="811"/>
      <c r="H135" s="811"/>
      <c r="I135" s="811"/>
      <c r="J135" s="811"/>
      <c r="K135" s="811"/>
      <c r="L135" s="811"/>
      <c r="M135" s="811"/>
      <c r="N135" s="811"/>
      <c r="O135" s="811"/>
      <c r="P135" s="811"/>
      <c r="Q135" s="811"/>
      <c r="R135" s="811"/>
      <c r="S135" s="811"/>
      <c r="T135" s="811"/>
      <c r="U135" s="811"/>
      <c r="V135" s="811"/>
      <c r="W135" s="811"/>
      <c r="X135" s="811"/>
    </row>
    <row r="136" spans="1:24" ht="18.75" x14ac:dyDescent="0.3">
      <c r="A136" s="776" t="s">
        <v>336</v>
      </c>
      <c r="B136" s="776"/>
      <c r="C136" s="776"/>
      <c r="D136" s="776"/>
      <c r="E136" s="776"/>
      <c r="F136" s="776"/>
      <c r="G136" s="776"/>
      <c r="H136" s="776"/>
      <c r="I136" s="776"/>
      <c r="J136" s="776"/>
      <c r="K136" s="776"/>
      <c r="L136" s="776"/>
      <c r="M136" s="776"/>
      <c r="N136" s="776"/>
      <c r="O136" s="776"/>
      <c r="P136" s="776"/>
      <c r="Q136" s="776"/>
      <c r="R136" s="776"/>
      <c r="S136" s="776"/>
      <c r="T136" s="776"/>
      <c r="U136" s="776"/>
      <c r="V136" s="776"/>
      <c r="W136" s="776"/>
      <c r="X136" s="776"/>
    </row>
    <row r="139" spans="1:24" ht="30" customHeight="1" x14ac:dyDescent="0.25">
      <c r="A139" s="241" t="s">
        <v>20</v>
      </c>
      <c r="B139" s="133" t="s">
        <v>97</v>
      </c>
      <c r="C139" s="242" t="s">
        <v>1</v>
      </c>
      <c r="D139" s="243" t="s">
        <v>2</v>
      </c>
      <c r="E139" s="243" t="s">
        <v>3</v>
      </c>
      <c r="F139" s="243" t="s">
        <v>4</v>
      </c>
      <c r="G139" s="393"/>
      <c r="H139" s="244" t="s">
        <v>101</v>
      </c>
      <c r="I139" s="200" t="s">
        <v>102</v>
      </c>
      <c r="J139" s="200" t="s">
        <v>103</v>
      </c>
      <c r="K139" s="200" t="s">
        <v>104</v>
      </c>
      <c r="L139" s="200" t="s">
        <v>105</v>
      </c>
      <c r="M139" s="200" t="s">
        <v>106</v>
      </c>
      <c r="N139" s="200" t="s">
        <v>107</v>
      </c>
      <c r="O139" s="200" t="s">
        <v>108</v>
      </c>
      <c r="P139" s="200" t="s">
        <v>109</v>
      </c>
      <c r="Q139" s="200" t="s">
        <v>110</v>
      </c>
      <c r="R139" s="200" t="s">
        <v>5</v>
      </c>
      <c r="S139" s="251" t="s">
        <v>111</v>
      </c>
      <c r="T139" s="407"/>
      <c r="U139" s="420" t="s">
        <v>26</v>
      </c>
    </row>
    <row r="140" spans="1:24" s="164" customFormat="1" ht="22.5" customHeight="1" x14ac:dyDescent="0.25">
      <c r="A140" s="442"/>
      <c r="B140" s="163" t="s">
        <v>18</v>
      </c>
      <c r="C140" s="82"/>
      <c r="D140" s="416"/>
      <c r="E140" s="416"/>
      <c r="F140" s="416"/>
      <c r="G140" s="393"/>
      <c r="H140" s="417"/>
      <c r="I140" s="418"/>
      <c r="J140" s="418"/>
      <c r="K140" s="418"/>
      <c r="L140" s="418"/>
      <c r="M140" s="418"/>
      <c r="N140" s="418"/>
      <c r="O140" s="418"/>
      <c r="P140" s="418"/>
      <c r="Q140" s="418"/>
      <c r="R140" s="418"/>
      <c r="S140" s="419"/>
      <c r="T140" s="407"/>
      <c r="U140" s="158"/>
      <c r="V140" s="38"/>
      <c r="W140" s="38"/>
      <c r="X140" s="38"/>
    </row>
    <row r="141" spans="1:24" ht="22.5" x14ac:dyDescent="0.25">
      <c r="A141" s="142"/>
      <c r="B141" s="797" t="s">
        <v>19</v>
      </c>
      <c r="C141" s="44" t="s">
        <v>178</v>
      </c>
      <c r="D141" s="94">
        <v>1</v>
      </c>
      <c r="E141" s="3">
        <v>5</v>
      </c>
      <c r="F141" s="3">
        <v>5</v>
      </c>
      <c r="G141" s="403"/>
      <c r="H141" s="43">
        <f>+H10*F141</f>
        <v>0</v>
      </c>
      <c r="I141" s="43">
        <f>+I10*F141</f>
        <v>0</v>
      </c>
      <c r="J141" s="43">
        <f>+J10*F141</f>
        <v>55</v>
      </c>
      <c r="K141" s="43">
        <f>+K10*F141</f>
        <v>90</v>
      </c>
      <c r="L141" s="43">
        <f t="shared" ref="L141:S141" si="31">$F$141*L10</f>
        <v>105</v>
      </c>
      <c r="M141" s="43">
        <f t="shared" si="31"/>
        <v>110</v>
      </c>
      <c r="N141" s="43">
        <f t="shared" si="31"/>
        <v>105</v>
      </c>
      <c r="O141" s="43">
        <f t="shared" si="31"/>
        <v>115</v>
      </c>
      <c r="P141" s="43">
        <f t="shared" si="31"/>
        <v>100</v>
      </c>
      <c r="Q141" s="43">
        <f t="shared" si="31"/>
        <v>95</v>
      </c>
      <c r="R141" s="43">
        <f t="shared" si="31"/>
        <v>100</v>
      </c>
      <c r="S141" s="43">
        <f t="shared" si="31"/>
        <v>105</v>
      </c>
      <c r="T141" s="282"/>
      <c r="U141" s="22">
        <f>SUM(H141:S141)</f>
        <v>980</v>
      </c>
    </row>
    <row r="142" spans="1:24" ht="9.6" customHeight="1" x14ac:dyDescent="0.25">
      <c r="A142" s="142">
        <v>34</v>
      </c>
      <c r="B142" s="808"/>
      <c r="C142" s="82"/>
      <c r="D142" s="94"/>
      <c r="E142" s="3"/>
      <c r="F142" s="3"/>
      <c r="G142" s="403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282"/>
      <c r="U142" s="8"/>
    </row>
    <row r="143" spans="1:24" ht="24.75" customHeight="1" x14ac:dyDescent="0.25">
      <c r="A143" s="443"/>
      <c r="B143" s="807"/>
      <c r="C143" s="444" t="s">
        <v>179</v>
      </c>
      <c r="D143" s="97">
        <v>1</v>
      </c>
      <c r="E143" s="3">
        <v>4</v>
      </c>
      <c r="F143" s="3">
        <v>4</v>
      </c>
      <c r="G143" s="403"/>
      <c r="H143" s="57">
        <f>+H11*F143</f>
        <v>0</v>
      </c>
      <c r="I143" s="57">
        <f>+I11*F143</f>
        <v>0</v>
      </c>
      <c r="J143" s="114">
        <f>+J11*F143</f>
        <v>8</v>
      </c>
      <c r="K143" s="57">
        <f>+K11*F143</f>
        <v>20</v>
      </c>
      <c r="L143" s="57">
        <f t="shared" ref="L143:S143" si="32">$F$143*L11</f>
        <v>16</v>
      </c>
      <c r="M143" s="57">
        <f t="shared" si="32"/>
        <v>16</v>
      </c>
      <c r="N143" s="57">
        <f t="shared" si="32"/>
        <v>20</v>
      </c>
      <c r="O143" s="57">
        <f t="shared" si="32"/>
        <v>16</v>
      </c>
      <c r="P143" s="57">
        <f t="shared" si="32"/>
        <v>16</v>
      </c>
      <c r="Q143" s="57">
        <f t="shared" si="32"/>
        <v>20</v>
      </c>
      <c r="R143" s="57">
        <f t="shared" si="32"/>
        <v>16</v>
      </c>
      <c r="S143" s="57">
        <f t="shared" si="32"/>
        <v>20</v>
      </c>
      <c r="T143" s="282"/>
      <c r="U143" s="22">
        <f>SUM(H143:S143)</f>
        <v>168</v>
      </c>
    </row>
    <row r="144" spans="1:24" x14ac:dyDescent="0.25">
      <c r="A144" s="49"/>
      <c r="B144" s="5"/>
      <c r="C144" s="69"/>
      <c r="D144" s="5"/>
      <c r="E144" s="795" t="s">
        <v>28</v>
      </c>
      <c r="F144" s="796"/>
      <c r="G144" s="404"/>
      <c r="H144" s="42">
        <f t="shared" ref="H144:K144" si="33">SUM(H141:H143)</f>
        <v>0</v>
      </c>
      <c r="I144" s="42">
        <f t="shared" si="33"/>
        <v>0</v>
      </c>
      <c r="J144" s="42">
        <f t="shared" si="33"/>
        <v>63</v>
      </c>
      <c r="K144" s="42">
        <f t="shared" si="33"/>
        <v>110</v>
      </c>
      <c r="L144" s="42">
        <f t="shared" ref="L144:U144" si="34">SUM(L141:L143)</f>
        <v>121</v>
      </c>
      <c r="M144" s="42">
        <f t="shared" si="34"/>
        <v>126</v>
      </c>
      <c r="N144" s="42">
        <f t="shared" si="34"/>
        <v>125</v>
      </c>
      <c r="O144" s="42">
        <f t="shared" si="34"/>
        <v>131</v>
      </c>
      <c r="P144" s="42">
        <f t="shared" si="34"/>
        <v>116</v>
      </c>
      <c r="Q144" s="42">
        <f t="shared" si="34"/>
        <v>115</v>
      </c>
      <c r="R144" s="42">
        <f t="shared" si="34"/>
        <v>116</v>
      </c>
      <c r="S144" s="42">
        <f t="shared" si="34"/>
        <v>125</v>
      </c>
      <c r="T144" s="409"/>
      <c r="U144" s="539">
        <f t="shared" si="34"/>
        <v>1148</v>
      </c>
    </row>
    <row r="145" spans="1:24" x14ac:dyDescent="0.25">
      <c r="A145" s="49"/>
      <c r="B145" s="5"/>
      <c r="C145" s="69"/>
      <c r="D145" s="534">
        <f>SUM(D141:D144)</f>
        <v>2</v>
      </c>
      <c r="G145" s="38"/>
      <c r="T145" s="38"/>
    </row>
    <row r="146" spans="1:24" x14ac:dyDescent="0.25">
      <c r="A146" s="49"/>
      <c r="B146" s="5"/>
      <c r="C146" s="69"/>
      <c r="D146" s="5"/>
      <c r="G146" s="38"/>
      <c r="T146" s="38"/>
    </row>
    <row r="147" spans="1:24" x14ac:dyDescent="0.25">
      <c r="A147" s="49"/>
      <c r="B147" s="5"/>
      <c r="C147" s="69"/>
      <c r="D147" s="5"/>
      <c r="G147" s="38"/>
      <c r="T147" s="38"/>
    </row>
    <row r="148" spans="1:24" s="30" customFormat="1" x14ac:dyDescent="0.25">
      <c r="C148" s="31"/>
      <c r="E148" s="138"/>
      <c r="F148" s="138"/>
      <c r="G148" s="93"/>
      <c r="H148" s="501"/>
      <c r="I148" s="501"/>
      <c r="J148" s="501"/>
      <c r="K148" s="501"/>
      <c r="L148" s="501"/>
      <c r="M148" s="501"/>
      <c r="N148" s="501"/>
      <c r="O148" s="501"/>
      <c r="P148" s="501"/>
      <c r="Q148" s="501"/>
      <c r="R148" s="502"/>
      <c r="S148" s="502"/>
      <c r="T148" s="406"/>
      <c r="U148" s="503"/>
      <c r="V148" s="38"/>
      <c r="W148" s="38"/>
      <c r="X148" s="38"/>
    </row>
    <row r="149" spans="1:24" ht="24" customHeight="1" x14ac:dyDescent="0.25">
      <c r="R149" s="824" t="s">
        <v>69</v>
      </c>
      <c r="S149" s="825"/>
      <c r="T149" s="283"/>
      <c r="U149" s="728">
        <f>U61+U104+U126+U144</f>
        <v>43462</v>
      </c>
    </row>
    <row r="151" spans="1:24" ht="21" x14ac:dyDescent="0.35">
      <c r="B151" s="29"/>
      <c r="C151" s="28"/>
      <c r="D151" s="10"/>
      <c r="E151" s="10"/>
      <c r="F151" s="10"/>
      <c r="G151" s="93"/>
      <c r="H151" s="10"/>
      <c r="I151" s="10"/>
      <c r="J151" s="10"/>
      <c r="K151" s="10"/>
      <c r="L151" s="821" t="s">
        <v>37</v>
      </c>
      <c r="M151" s="822"/>
      <c r="N151" s="822"/>
      <c r="O151" s="822"/>
      <c r="P151" s="822"/>
      <c r="Q151" s="823"/>
      <c r="R151" s="10"/>
      <c r="S151" s="10"/>
      <c r="T151" s="93"/>
    </row>
    <row r="152" spans="1:24" x14ac:dyDescent="0.25">
      <c r="B152" s="31"/>
      <c r="C152" s="28"/>
      <c r="D152" s="10"/>
      <c r="E152" s="10"/>
      <c r="F152" s="10"/>
      <c r="G152" s="93"/>
      <c r="H152" s="10"/>
      <c r="I152" s="10"/>
      <c r="J152" s="10"/>
      <c r="K152" s="10"/>
      <c r="L152" s="10"/>
      <c r="M152" s="10"/>
      <c r="T152" s="38"/>
    </row>
    <row r="153" spans="1:24" ht="39.75" customHeight="1" x14ac:dyDescent="0.25">
      <c r="B153" s="10"/>
      <c r="C153" s="28"/>
      <c r="D153" s="10">
        <f>D143+D141+D124+D122+D120+D118+D116+D114+D103+D101+D99+D97+D95+D91+D89+D83</f>
        <v>25</v>
      </c>
      <c r="G153" s="93"/>
      <c r="H153" s="826" t="s">
        <v>23</v>
      </c>
      <c r="I153" s="826"/>
      <c r="J153" s="783" t="s">
        <v>2</v>
      </c>
      <c r="K153" s="783"/>
      <c r="L153" s="785" t="s">
        <v>27</v>
      </c>
      <c r="M153" s="785"/>
      <c r="T153" s="38"/>
    </row>
    <row r="154" spans="1:24" x14ac:dyDescent="0.25">
      <c r="B154" s="10"/>
      <c r="C154" s="28"/>
      <c r="D154" s="10"/>
      <c r="G154" s="93"/>
      <c r="H154" s="827" t="s">
        <v>0</v>
      </c>
      <c r="I154" s="827"/>
      <c r="J154" s="784">
        <f>D61</f>
        <v>22</v>
      </c>
      <c r="K154" s="784"/>
      <c r="L154" s="832">
        <f>U61</f>
        <v>18046</v>
      </c>
      <c r="M154" s="832"/>
      <c r="T154" s="38"/>
    </row>
    <row r="155" spans="1:24" x14ac:dyDescent="0.25">
      <c r="H155" s="827" t="s">
        <v>34</v>
      </c>
      <c r="I155" s="827"/>
      <c r="J155" s="784">
        <v>55</v>
      </c>
      <c r="K155" s="784"/>
      <c r="L155" s="782">
        <f>U104</f>
        <v>21118</v>
      </c>
      <c r="M155" s="782"/>
      <c r="T155" s="38"/>
    </row>
    <row r="156" spans="1:24" x14ac:dyDescent="0.25">
      <c r="H156" s="827" t="s">
        <v>15</v>
      </c>
      <c r="I156" s="827"/>
      <c r="J156" s="784">
        <f>D127</f>
        <v>6</v>
      </c>
      <c r="K156" s="784"/>
      <c r="L156" s="782">
        <f>U126</f>
        <v>3150</v>
      </c>
      <c r="M156" s="782"/>
      <c r="T156" s="38"/>
    </row>
    <row r="157" spans="1:24" x14ac:dyDescent="0.25">
      <c r="H157" s="827" t="s">
        <v>18</v>
      </c>
      <c r="I157" s="827"/>
      <c r="J157" s="784">
        <f>D145</f>
        <v>2</v>
      </c>
      <c r="K157" s="784"/>
      <c r="L157" s="782">
        <f>U144</f>
        <v>1148</v>
      </c>
      <c r="M157" s="782"/>
      <c r="T157" s="38"/>
    </row>
    <row r="158" spans="1:24" x14ac:dyDescent="0.25">
      <c r="H158" s="794" t="s">
        <v>55</v>
      </c>
      <c r="I158" s="794"/>
      <c r="J158" s="831">
        <f>SUM(J154:J157)</f>
        <v>85</v>
      </c>
      <c r="K158" s="831"/>
      <c r="L158" s="830">
        <f>SUM(L154:L157)</f>
        <v>43462</v>
      </c>
      <c r="M158" s="830"/>
      <c r="T158" s="38"/>
    </row>
  </sheetData>
  <mergeCells count="103">
    <mergeCell ref="L151:Q151"/>
    <mergeCell ref="E144:F144"/>
    <mergeCell ref="R149:S149"/>
    <mergeCell ref="H153:I153"/>
    <mergeCell ref="H154:I154"/>
    <mergeCell ref="H155:I155"/>
    <mergeCell ref="H156:I156"/>
    <mergeCell ref="H157:I157"/>
    <mergeCell ref="L157:M157"/>
    <mergeCell ref="J155:K155"/>
    <mergeCell ref="J156:K156"/>
    <mergeCell ref="J157:K157"/>
    <mergeCell ref="L155:M155"/>
    <mergeCell ref="L156:M156"/>
    <mergeCell ref="J153:K153"/>
    <mergeCell ref="J154:K154"/>
    <mergeCell ref="L153:M153"/>
    <mergeCell ref="L154:M154"/>
    <mergeCell ref="A67:X67"/>
    <mergeCell ref="A80:A85"/>
    <mergeCell ref="A86:A91"/>
    <mergeCell ref="B98:B103"/>
    <mergeCell ref="A72:A75"/>
    <mergeCell ref="A76:A79"/>
    <mergeCell ref="A92:A93"/>
    <mergeCell ref="A98:A103"/>
    <mergeCell ref="B72:B75"/>
    <mergeCell ref="B76:B79"/>
    <mergeCell ref="B80:B85"/>
    <mergeCell ref="B92:B93"/>
    <mergeCell ref="B94:B95"/>
    <mergeCell ref="B96:B97"/>
    <mergeCell ref="B86:B91"/>
    <mergeCell ref="A66:X66"/>
    <mergeCell ref="B59:B60"/>
    <mergeCell ref="A59:A60"/>
    <mergeCell ref="D59:D60"/>
    <mergeCell ref="E59:E60"/>
    <mergeCell ref="F59:F60"/>
    <mergeCell ref="B57:B58"/>
    <mergeCell ref="A49:A50"/>
    <mergeCell ref="B49:B50"/>
    <mergeCell ref="A55:A56"/>
    <mergeCell ref="E61:F61"/>
    <mergeCell ref="B55:B56"/>
    <mergeCell ref="A57:A58"/>
    <mergeCell ref="B53:B54"/>
    <mergeCell ref="A53:A54"/>
    <mergeCell ref="A23:A24"/>
    <mergeCell ref="A25:A26"/>
    <mergeCell ref="A27:A32"/>
    <mergeCell ref="A33:A34"/>
    <mergeCell ref="A35:A36"/>
    <mergeCell ref="A37:A38"/>
    <mergeCell ref="A39:A40"/>
    <mergeCell ref="B39:B40"/>
    <mergeCell ref="A51:A52"/>
    <mergeCell ref="B51:B52"/>
    <mergeCell ref="B27:B32"/>
    <mergeCell ref="A41:A42"/>
    <mergeCell ref="B41:B42"/>
    <mergeCell ref="A43:A44"/>
    <mergeCell ref="A45:A46"/>
    <mergeCell ref="A47:A48"/>
    <mergeCell ref="B45:B46"/>
    <mergeCell ref="B43:B44"/>
    <mergeCell ref="A17:A18"/>
    <mergeCell ref="B8:V8"/>
    <mergeCell ref="A1:X1"/>
    <mergeCell ref="A2:X2"/>
    <mergeCell ref="A3:X3"/>
    <mergeCell ref="A5:X5"/>
    <mergeCell ref="A7:X7"/>
    <mergeCell ref="A19:A20"/>
    <mergeCell ref="A21:A22"/>
    <mergeCell ref="B21:B22"/>
    <mergeCell ref="E9:F9"/>
    <mergeCell ref="E10:F10"/>
    <mergeCell ref="E11:F11"/>
    <mergeCell ref="E12:F12"/>
    <mergeCell ref="E13:F13"/>
    <mergeCell ref="H158:I158"/>
    <mergeCell ref="A94:A95"/>
    <mergeCell ref="A96:A97"/>
    <mergeCell ref="A114:A116"/>
    <mergeCell ref="A117:A118"/>
    <mergeCell ref="A119:A120"/>
    <mergeCell ref="A121:A122"/>
    <mergeCell ref="A123:A124"/>
    <mergeCell ref="E104:F104"/>
    <mergeCell ref="E126:F126"/>
    <mergeCell ref="B117:B118"/>
    <mergeCell ref="B109:U109"/>
    <mergeCell ref="B119:B120"/>
    <mergeCell ref="B123:B124"/>
    <mergeCell ref="A135:X135"/>
    <mergeCell ref="A136:X136"/>
    <mergeCell ref="B121:B122"/>
    <mergeCell ref="B110:V110"/>
    <mergeCell ref="B141:B143"/>
    <mergeCell ref="B114:B116"/>
    <mergeCell ref="L158:M158"/>
    <mergeCell ref="J158:K158"/>
  </mergeCells>
  <pageMargins left="0.70866141732283472" right="0.70866141732283472" top="0.74803149606299213" bottom="0.74803149606299213" header="0.31496062992125984" footer="0.31496062992125984"/>
  <pageSetup paperSize="5" scale="49" orientation="landscape" r:id="rId1"/>
  <rowBreaks count="1" manualBreakCount="1">
    <brk id="108" max="2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9"/>
  <sheetViews>
    <sheetView view="pageBreakPreview" topLeftCell="E40" zoomScale="80" zoomScaleNormal="86" zoomScaleSheetLayoutView="80" workbookViewId="0">
      <selection activeCell="X67" sqref="X67"/>
    </sheetView>
  </sheetViews>
  <sheetFormatPr baseColWidth="10" defaultRowHeight="15" x14ac:dyDescent="0.25"/>
  <cols>
    <col min="1" max="1" width="8.5703125" customWidth="1"/>
    <col min="2" max="2" width="23.85546875" customWidth="1"/>
    <col min="3" max="3" width="12.28515625" customWidth="1"/>
    <col min="4" max="4" width="10.28515625" customWidth="1"/>
    <col min="5" max="5" width="11" customWidth="1"/>
    <col min="6" max="6" width="11.28515625" customWidth="1"/>
    <col min="7" max="7" width="1.42578125" style="87" customWidth="1"/>
    <col min="8" max="8" width="9" style="38" customWidth="1"/>
    <col min="9" max="11" width="9.5703125" style="38" customWidth="1"/>
    <col min="12" max="17" width="9.5703125" customWidth="1"/>
    <col min="18" max="18" width="13.85546875" customWidth="1"/>
    <col min="19" max="19" width="9.5703125" customWidth="1"/>
    <col min="20" max="20" width="1" style="87" customWidth="1"/>
    <col min="21" max="21" width="13.5703125" customWidth="1"/>
    <col min="22" max="22" width="13.140625" customWidth="1"/>
    <col min="23" max="23" width="16.28515625" customWidth="1"/>
    <col min="24" max="24" width="15.5703125" customWidth="1"/>
  </cols>
  <sheetData>
    <row r="1" spans="1:25" ht="18" x14ac:dyDescent="0.25">
      <c r="A1" s="764" t="s">
        <v>24</v>
      </c>
      <c r="B1" s="764"/>
      <c r="C1" s="764"/>
      <c r="D1" s="764"/>
      <c r="E1" s="764"/>
      <c r="F1" s="764"/>
      <c r="G1" s="764"/>
      <c r="H1" s="764"/>
      <c r="I1" s="764"/>
      <c r="J1" s="764"/>
      <c r="K1" s="764"/>
      <c r="L1" s="764"/>
      <c r="M1" s="764"/>
      <c r="N1" s="764"/>
      <c r="O1" s="764"/>
      <c r="P1" s="764"/>
      <c r="Q1" s="764"/>
      <c r="R1" s="764"/>
      <c r="S1" s="764"/>
      <c r="T1" s="764"/>
      <c r="U1" s="764"/>
      <c r="V1" s="764"/>
      <c r="W1" s="764"/>
      <c r="X1" s="764"/>
      <c r="Y1" s="34"/>
    </row>
    <row r="2" spans="1:25" ht="15.75" x14ac:dyDescent="0.25">
      <c r="A2" s="765" t="s">
        <v>25</v>
      </c>
      <c r="B2" s="765"/>
      <c r="C2" s="765"/>
      <c r="D2" s="765"/>
      <c r="E2" s="765"/>
      <c r="F2" s="765"/>
      <c r="G2" s="765"/>
      <c r="H2" s="765"/>
      <c r="I2" s="765"/>
      <c r="J2" s="765"/>
      <c r="K2" s="765"/>
      <c r="L2" s="765"/>
      <c r="M2" s="765"/>
      <c r="N2" s="765"/>
      <c r="O2" s="765"/>
      <c r="P2" s="765"/>
      <c r="Q2" s="765"/>
      <c r="R2" s="765"/>
      <c r="S2" s="765"/>
      <c r="T2" s="765"/>
      <c r="U2" s="765"/>
      <c r="V2" s="765"/>
      <c r="W2" s="765"/>
      <c r="X2" s="765"/>
      <c r="Y2" s="24"/>
    </row>
    <row r="3" spans="1:25" x14ac:dyDescent="0.25">
      <c r="A3" s="766" t="s">
        <v>322</v>
      </c>
      <c r="B3" s="766"/>
      <c r="C3" s="766"/>
      <c r="D3" s="766"/>
      <c r="E3" s="766"/>
      <c r="F3" s="766"/>
      <c r="G3" s="766"/>
      <c r="H3" s="766"/>
      <c r="I3" s="766"/>
      <c r="J3" s="766"/>
      <c r="K3" s="766"/>
      <c r="L3" s="766"/>
      <c r="M3" s="766"/>
      <c r="N3" s="766"/>
      <c r="O3" s="766"/>
      <c r="P3" s="766"/>
      <c r="Q3" s="766"/>
      <c r="R3" s="766"/>
      <c r="S3" s="766"/>
      <c r="T3" s="766"/>
      <c r="U3" s="766"/>
      <c r="V3" s="766"/>
      <c r="W3" s="766"/>
      <c r="X3" s="766"/>
      <c r="Y3" s="25"/>
    </row>
    <row r="4" spans="1:25" ht="9.75" customHeight="1" x14ac:dyDescent="0.25">
      <c r="A4" s="23"/>
      <c r="B4" s="25"/>
      <c r="C4" s="25"/>
      <c r="D4" s="25"/>
      <c r="E4" s="25"/>
      <c r="F4" s="25"/>
      <c r="G4" s="26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5"/>
      <c r="U4" s="25"/>
      <c r="V4" s="25"/>
      <c r="W4" s="25"/>
      <c r="X4" s="25"/>
      <c r="Y4" s="25"/>
    </row>
    <row r="5" spans="1:25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  <c r="Y5" s="38"/>
    </row>
    <row r="6" spans="1:25" ht="9" customHeight="1" x14ac:dyDescent="0.25">
      <c r="A6" s="38"/>
      <c r="B6" s="38"/>
      <c r="C6" s="38"/>
      <c r="D6" s="38"/>
      <c r="E6" s="38"/>
      <c r="F6" s="38"/>
      <c r="L6" s="38"/>
      <c r="M6" s="38"/>
      <c r="N6" s="38"/>
      <c r="O6" s="38"/>
      <c r="P6" s="38"/>
      <c r="Q6" s="38"/>
      <c r="R6" s="38"/>
      <c r="S6" s="38"/>
      <c r="U6" s="38"/>
      <c r="V6" s="38"/>
      <c r="W6" s="38"/>
      <c r="X6" s="38"/>
      <c r="Y6" s="38"/>
    </row>
    <row r="7" spans="1:25" ht="21" x14ac:dyDescent="0.35">
      <c r="A7" s="777" t="s">
        <v>24</v>
      </c>
      <c r="B7" s="777"/>
      <c r="C7" s="777"/>
      <c r="D7" s="777"/>
      <c r="E7" s="777"/>
      <c r="F7" s="777"/>
      <c r="G7" s="777"/>
      <c r="H7" s="777"/>
      <c r="I7" s="777"/>
      <c r="J7" s="777"/>
      <c r="K7" s="777"/>
      <c r="L7" s="777"/>
      <c r="M7" s="777"/>
      <c r="N7" s="777"/>
      <c r="O7" s="777"/>
      <c r="P7" s="777"/>
      <c r="Q7" s="777"/>
      <c r="R7" s="777"/>
      <c r="S7" s="777"/>
      <c r="T7" s="777"/>
      <c r="U7" s="777"/>
      <c r="V7" s="777"/>
      <c r="W7" s="777"/>
      <c r="X7" s="777"/>
      <c r="Y7" s="38"/>
    </row>
    <row r="8" spans="1:25" x14ac:dyDescent="0.25">
      <c r="A8" s="847"/>
      <c r="B8" s="847"/>
      <c r="C8" s="847"/>
      <c r="D8" s="847"/>
      <c r="E8" s="847"/>
      <c r="F8" s="847"/>
      <c r="G8" s="847"/>
      <c r="H8" s="847"/>
      <c r="I8" s="847"/>
      <c r="J8" s="847"/>
      <c r="K8" s="847"/>
      <c r="L8" s="847"/>
      <c r="M8" s="847"/>
      <c r="N8" s="847"/>
      <c r="O8" s="847"/>
      <c r="P8" s="847"/>
      <c r="Q8" s="847"/>
      <c r="R8" s="847"/>
      <c r="S8" s="847"/>
      <c r="T8" s="847"/>
      <c r="U8" s="847"/>
      <c r="V8" s="38"/>
      <c r="W8" s="38"/>
      <c r="X8" s="38"/>
      <c r="Y8" s="38"/>
    </row>
    <row r="9" spans="1:25" ht="22.5" x14ac:dyDescent="0.25">
      <c r="A9" s="38"/>
      <c r="B9" s="40"/>
      <c r="C9" s="38"/>
      <c r="D9" s="38"/>
      <c r="E9" s="778" t="s">
        <v>29</v>
      </c>
      <c r="F9" s="779"/>
      <c r="G9" s="362"/>
      <c r="H9" s="244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51" t="s">
        <v>111</v>
      </c>
      <c r="T9" s="276"/>
      <c r="U9" s="414" t="s">
        <v>232</v>
      </c>
      <c r="V9" s="41"/>
      <c r="W9" s="38"/>
      <c r="X9" s="38"/>
      <c r="Y9" s="38"/>
    </row>
    <row r="10" spans="1:25" x14ac:dyDescent="0.25">
      <c r="A10" s="38"/>
      <c r="B10" s="40"/>
      <c r="C10" s="38"/>
      <c r="D10" s="38"/>
      <c r="E10" s="780" t="s">
        <v>30</v>
      </c>
      <c r="F10" s="781"/>
      <c r="G10" s="363"/>
      <c r="H10" s="65">
        <v>0</v>
      </c>
      <c r="I10" s="65">
        <v>0</v>
      </c>
      <c r="J10" s="65">
        <v>10</v>
      </c>
      <c r="K10" s="65">
        <v>18</v>
      </c>
      <c r="L10" s="65">
        <v>21</v>
      </c>
      <c r="M10" s="65">
        <v>22</v>
      </c>
      <c r="N10" s="65">
        <v>21</v>
      </c>
      <c r="O10" s="65">
        <v>23</v>
      </c>
      <c r="P10" s="65">
        <v>20</v>
      </c>
      <c r="Q10" s="65">
        <v>19</v>
      </c>
      <c r="R10" s="65">
        <v>20</v>
      </c>
      <c r="S10" s="65">
        <v>21</v>
      </c>
      <c r="T10" s="271"/>
      <c r="U10" s="61">
        <f>SUM(H10:S10)</f>
        <v>195</v>
      </c>
      <c r="V10" s="41"/>
      <c r="W10" s="38"/>
      <c r="X10" s="38"/>
      <c r="Y10" s="38"/>
    </row>
    <row r="11" spans="1:25" x14ac:dyDescent="0.25">
      <c r="A11" s="38"/>
      <c r="B11" s="40"/>
      <c r="C11" s="38"/>
      <c r="D11" s="38"/>
      <c r="E11" s="843" t="s">
        <v>31</v>
      </c>
      <c r="F11" s="844"/>
      <c r="G11" s="363"/>
      <c r="H11" s="410">
        <v>0</v>
      </c>
      <c r="I11" s="410">
        <v>0</v>
      </c>
      <c r="J11" s="410">
        <v>2</v>
      </c>
      <c r="K11" s="410">
        <v>5</v>
      </c>
      <c r="L11" s="410">
        <v>4</v>
      </c>
      <c r="M11" s="410">
        <v>4</v>
      </c>
      <c r="N11" s="410">
        <v>5</v>
      </c>
      <c r="O11" s="410">
        <v>4</v>
      </c>
      <c r="P11" s="410">
        <v>4</v>
      </c>
      <c r="Q11" s="410">
        <v>5</v>
      </c>
      <c r="R11" s="410">
        <v>4</v>
      </c>
      <c r="S11" s="410">
        <v>5</v>
      </c>
      <c r="T11" s="271"/>
      <c r="U11" s="61">
        <f>SUM(H11:S11)</f>
        <v>42</v>
      </c>
      <c r="V11" s="41"/>
      <c r="W11" s="38"/>
      <c r="X11" s="38"/>
      <c r="Y11" s="38"/>
    </row>
    <row r="12" spans="1:25" s="38" customFormat="1" x14ac:dyDescent="0.25">
      <c r="B12" s="40"/>
      <c r="E12" s="845" t="s">
        <v>45</v>
      </c>
      <c r="F12" s="846"/>
      <c r="G12" s="363"/>
      <c r="H12" s="445">
        <v>0</v>
      </c>
      <c r="I12" s="445">
        <v>0</v>
      </c>
      <c r="J12" s="445">
        <v>3</v>
      </c>
      <c r="K12" s="445">
        <v>4</v>
      </c>
      <c r="L12" s="445">
        <v>4</v>
      </c>
      <c r="M12" s="445">
        <v>5</v>
      </c>
      <c r="N12" s="445">
        <v>4</v>
      </c>
      <c r="O12" s="445">
        <v>5</v>
      </c>
      <c r="P12" s="445">
        <v>4</v>
      </c>
      <c r="Q12" s="445">
        <v>3</v>
      </c>
      <c r="R12" s="445">
        <v>5</v>
      </c>
      <c r="S12" s="445">
        <v>4</v>
      </c>
      <c r="T12" s="271"/>
      <c r="U12" s="61">
        <f>SUM(H12:S12)</f>
        <v>41</v>
      </c>
      <c r="V12" s="41"/>
    </row>
    <row r="13" spans="1:25" x14ac:dyDescent="0.25">
      <c r="A13" s="38"/>
      <c r="B13" s="38"/>
      <c r="C13" s="38"/>
      <c r="D13" s="38"/>
      <c r="E13" s="38"/>
      <c r="F13" s="38"/>
      <c r="L13" s="38"/>
      <c r="M13" s="38"/>
      <c r="N13" s="38"/>
      <c r="O13" s="38"/>
      <c r="P13" s="38"/>
      <c r="Q13" s="38"/>
      <c r="R13" s="38"/>
      <c r="S13" s="38"/>
      <c r="U13" s="507">
        <f>SUM(U10:U12)</f>
        <v>278</v>
      </c>
      <c r="V13" s="38"/>
      <c r="W13" s="38"/>
      <c r="X13" s="38"/>
      <c r="Y13" s="38"/>
    </row>
    <row r="14" spans="1:25" ht="28.5" customHeight="1" x14ac:dyDescent="0.25">
      <c r="A14" s="241" t="s">
        <v>20</v>
      </c>
      <c r="B14" s="133" t="s">
        <v>97</v>
      </c>
      <c r="C14" s="242" t="s">
        <v>1</v>
      </c>
      <c r="D14" s="243" t="s">
        <v>2</v>
      </c>
      <c r="E14" s="243" t="s">
        <v>3</v>
      </c>
      <c r="F14" s="243" t="s">
        <v>4</v>
      </c>
      <c r="G14" s="393"/>
      <c r="H14" s="244" t="s">
        <v>101</v>
      </c>
      <c r="I14" s="200" t="s">
        <v>102</v>
      </c>
      <c r="J14" s="200" t="s">
        <v>103</v>
      </c>
      <c r="K14" s="200" t="s">
        <v>104</v>
      </c>
      <c r="L14" s="200" t="s">
        <v>105</v>
      </c>
      <c r="M14" s="200" t="s">
        <v>106</v>
      </c>
      <c r="N14" s="200" t="s">
        <v>107</v>
      </c>
      <c r="O14" s="200" t="s">
        <v>108</v>
      </c>
      <c r="P14" s="200" t="s">
        <v>109</v>
      </c>
      <c r="Q14" s="200" t="s">
        <v>110</v>
      </c>
      <c r="R14" s="200" t="s">
        <v>5</v>
      </c>
      <c r="S14" s="251" t="s">
        <v>111</v>
      </c>
      <c r="T14" s="407"/>
      <c r="U14" s="420" t="s">
        <v>26</v>
      </c>
      <c r="V14" s="462"/>
      <c r="W14" s="462"/>
      <c r="X14" s="462"/>
      <c r="Y14" s="38"/>
    </row>
    <row r="15" spans="1:25" x14ac:dyDescent="0.25">
      <c r="A15" s="784">
        <v>1</v>
      </c>
      <c r="B15" s="804" t="s">
        <v>39</v>
      </c>
      <c r="C15" s="432"/>
      <c r="D15" s="6"/>
      <c r="E15" s="6"/>
      <c r="F15" s="6"/>
      <c r="G15" s="403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365"/>
      <c r="U15" s="5"/>
      <c r="V15" s="462"/>
      <c r="W15" s="462"/>
      <c r="X15" s="462"/>
      <c r="Y15" s="38"/>
    </row>
    <row r="16" spans="1:25" ht="23.25" x14ac:dyDescent="0.25">
      <c r="A16" s="784"/>
      <c r="B16" s="805"/>
      <c r="C16" s="449" t="s">
        <v>153</v>
      </c>
      <c r="D16" s="32">
        <v>1</v>
      </c>
      <c r="E16" s="32">
        <v>4</v>
      </c>
      <c r="F16" s="32">
        <f>$D$16*E16</f>
        <v>4</v>
      </c>
      <c r="G16" s="403"/>
      <c r="H16" s="43">
        <f>+H10*F16</f>
        <v>0</v>
      </c>
      <c r="I16" s="43">
        <f>+I10*F16</f>
        <v>0</v>
      </c>
      <c r="J16" s="43">
        <f>+J10*F16</f>
        <v>40</v>
      </c>
      <c r="K16" s="43">
        <f>+K10*F16</f>
        <v>72</v>
      </c>
      <c r="L16" s="43">
        <f t="shared" ref="L16:S16" si="0">$F$16*L10</f>
        <v>84</v>
      </c>
      <c r="M16" s="43">
        <f t="shared" si="0"/>
        <v>88</v>
      </c>
      <c r="N16" s="43">
        <f t="shared" si="0"/>
        <v>84</v>
      </c>
      <c r="O16" s="43">
        <f t="shared" si="0"/>
        <v>92</v>
      </c>
      <c r="P16" s="43">
        <f t="shared" si="0"/>
        <v>80</v>
      </c>
      <c r="Q16" s="43">
        <f t="shared" si="0"/>
        <v>76</v>
      </c>
      <c r="R16" s="43">
        <f t="shared" si="0"/>
        <v>80</v>
      </c>
      <c r="S16" s="43">
        <f t="shared" si="0"/>
        <v>84</v>
      </c>
      <c r="T16" s="536"/>
      <c r="U16" s="547">
        <f>SUM(H16:S16)</f>
        <v>780</v>
      </c>
      <c r="V16" s="462"/>
      <c r="W16" s="462"/>
      <c r="X16" s="462"/>
      <c r="Y16" s="38"/>
    </row>
    <row r="17" spans="1:25" ht="6" customHeight="1" x14ac:dyDescent="0.25">
      <c r="A17" s="784">
        <f>1+A15</f>
        <v>2</v>
      </c>
      <c r="B17" s="804" t="s">
        <v>40</v>
      </c>
      <c r="C17" s="432"/>
      <c r="D17" s="161"/>
      <c r="E17" s="161"/>
      <c r="F17" s="161"/>
      <c r="G17" s="403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282"/>
      <c r="U17" s="60"/>
      <c r="V17" s="462"/>
      <c r="W17" s="462"/>
      <c r="X17" s="462"/>
      <c r="Y17" s="38"/>
    </row>
    <row r="18" spans="1:25" ht="22.5" x14ac:dyDescent="0.25">
      <c r="A18" s="784"/>
      <c r="B18" s="805"/>
      <c r="C18" s="429" t="s">
        <v>129</v>
      </c>
      <c r="D18" s="32">
        <v>1</v>
      </c>
      <c r="E18" s="32">
        <v>3</v>
      </c>
      <c r="F18" s="32">
        <f>D18*E18</f>
        <v>3</v>
      </c>
      <c r="G18" s="403"/>
      <c r="H18" s="43">
        <f>+H10*F18</f>
        <v>0</v>
      </c>
      <c r="I18" s="43">
        <f>+I10*F18</f>
        <v>0</v>
      </c>
      <c r="J18" s="43">
        <f>+J10*F18</f>
        <v>30</v>
      </c>
      <c r="K18" s="43">
        <f>+K10*F18</f>
        <v>54</v>
      </c>
      <c r="L18" s="43">
        <f t="shared" ref="L18:S18" si="1">$F$18*L10</f>
        <v>63</v>
      </c>
      <c r="M18" s="43">
        <f t="shared" si="1"/>
        <v>66</v>
      </c>
      <c r="N18" s="43">
        <f t="shared" si="1"/>
        <v>63</v>
      </c>
      <c r="O18" s="43">
        <f t="shared" si="1"/>
        <v>69</v>
      </c>
      <c r="P18" s="43">
        <f t="shared" si="1"/>
        <v>60</v>
      </c>
      <c r="Q18" s="43">
        <f t="shared" si="1"/>
        <v>57</v>
      </c>
      <c r="R18" s="43">
        <f t="shared" si="1"/>
        <v>60</v>
      </c>
      <c r="S18" s="43">
        <f t="shared" si="1"/>
        <v>63</v>
      </c>
      <c r="T18" s="282"/>
      <c r="U18" s="58">
        <f>SUM(H18:S18)</f>
        <v>585</v>
      </c>
      <c r="V18" s="462"/>
      <c r="W18" s="462"/>
      <c r="X18" s="462"/>
      <c r="Y18" s="38"/>
    </row>
    <row r="19" spans="1:25" ht="5.25" customHeight="1" x14ac:dyDescent="0.25">
      <c r="A19" s="806">
        <f t="shared" ref="A19" si="2">1+A17</f>
        <v>3</v>
      </c>
      <c r="B19" s="797" t="s">
        <v>195</v>
      </c>
      <c r="C19" s="432"/>
      <c r="D19" s="161"/>
      <c r="E19" s="161"/>
      <c r="F19" s="161"/>
      <c r="G19" s="403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282"/>
      <c r="U19" s="60"/>
      <c r="V19" s="462"/>
      <c r="W19" s="462"/>
      <c r="X19" s="462"/>
      <c r="Y19" s="38"/>
    </row>
    <row r="20" spans="1:25" ht="23.25" x14ac:dyDescent="0.25">
      <c r="A20" s="817"/>
      <c r="B20" s="818"/>
      <c r="C20" s="449" t="s">
        <v>119</v>
      </c>
      <c r="D20" s="32">
        <v>2</v>
      </c>
      <c r="E20" s="32">
        <v>8</v>
      </c>
      <c r="F20" s="32">
        <f>D20*E20</f>
        <v>16</v>
      </c>
      <c r="G20" s="403"/>
      <c r="H20" s="43">
        <f>+H10*F20</f>
        <v>0</v>
      </c>
      <c r="I20" s="43">
        <f>+I10*F20</f>
        <v>0</v>
      </c>
      <c r="J20" s="43">
        <f>+J10*F20</f>
        <v>160</v>
      </c>
      <c r="K20" s="43">
        <f>+K10*F20</f>
        <v>288</v>
      </c>
      <c r="L20" s="43">
        <f t="shared" ref="L20:S20" si="3">$F$20*L10</f>
        <v>336</v>
      </c>
      <c r="M20" s="43">
        <f t="shared" si="3"/>
        <v>352</v>
      </c>
      <c r="N20" s="43">
        <f t="shared" si="3"/>
        <v>336</v>
      </c>
      <c r="O20" s="43">
        <f t="shared" si="3"/>
        <v>368</v>
      </c>
      <c r="P20" s="43">
        <f t="shared" si="3"/>
        <v>320</v>
      </c>
      <c r="Q20" s="43">
        <f t="shared" si="3"/>
        <v>304</v>
      </c>
      <c r="R20" s="43">
        <f t="shared" si="3"/>
        <v>320</v>
      </c>
      <c r="S20" s="43">
        <f t="shared" si="3"/>
        <v>336</v>
      </c>
      <c r="T20" s="282"/>
      <c r="U20" s="58">
        <f>SUM(H20:S20)</f>
        <v>3120</v>
      </c>
      <c r="V20" s="462"/>
      <c r="W20" s="462"/>
      <c r="X20" s="462"/>
      <c r="Y20" s="38"/>
    </row>
    <row r="21" spans="1:25" s="164" customFormat="1" ht="6.75" customHeight="1" x14ac:dyDescent="0.25">
      <c r="A21" s="817"/>
      <c r="B21" s="818"/>
      <c r="C21" s="450"/>
      <c r="D21" s="388"/>
      <c r="E21" s="388"/>
      <c r="F21" s="388"/>
      <c r="G21" s="403"/>
      <c r="H21" s="405"/>
      <c r="I21" s="405"/>
      <c r="J21" s="405"/>
      <c r="K21" s="405"/>
      <c r="L21" s="405"/>
      <c r="M21" s="405"/>
      <c r="N21" s="405"/>
      <c r="O21" s="405"/>
      <c r="P21" s="405"/>
      <c r="Q21" s="405"/>
      <c r="R21" s="405"/>
      <c r="S21" s="405"/>
      <c r="T21" s="282"/>
      <c r="U21" s="130"/>
      <c r="V21" s="462"/>
      <c r="W21" s="462"/>
      <c r="X21" s="462"/>
    </row>
    <row r="22" spans="1:25" s="38" customFormat="1" ht="23.25" x14ac:dyDescent="0.25">
      <c r="A22" s="817"/>
      <c r="B22" s="798"/>
      <c r="C22" s="449" t="s">
        <v>180</v>
      </c>
      <c r="D22" s="32">
        <v>1</v>
      </c>
      <c r="E22" s="32">
        <v>4</v>
      </c>
      <c r="F22" s="32">
        <f>D22*E22</f>
        <v>4</v>
      </c>
      <c r="G22" s="403"/>
      <c r="H22" s="43">
        <f>+H10*F22</f>
        <v>0</v>
      </c>
      <c r="I22" s="43">
        <f>+I10*F22</f>
        <v>0</v>
      </c>
      <c r="J22" s="43">
        <f>+J10*F22</f>
        <v>40</v>
      </c>
      <c r="K22" s="43">
        <f>+K10*F22</f>
        <v>72</v>
      </c>
      <c r="L22" s="43">
        <f t="shared" ref="L22:S22" si="4">$F$22*L10</f>
        <v>84</v>
      </c>
      <c r="M22" s="43">
        <f t="shared" si="4"/>
        <v>88</v>
      </c>
      <c r="N22" s="43">
        <f t="shared" si="4"/>
        <v>84</v>
      </c>
      <c r="O22" s="43">
        <f t="shared" si="4"/>
        <v>92</v>
      </c>
      <c r="P22" s="43">
        <f t="shared" si="4"/>
        <v>80</v>
      </c>
      <c r="Q22" s="43">
        <f t="shared" si="4"/>
        <v>76</v>
      </c>
      <c r="R22" s="43">
        <f t="shared" si="4"/>
        <v>80</v>
      </c>
      <c r="S22" s="43">
        <f t="shared" si="4"/>
        <v>84</v>
      </c>
      <c r="T22" s="282"/>
      <c r="U22" s="58">
        <f>SUM(H22:S22)</f>
        <v>780</v>
      </c>
      <c r="V22" s="462"/>
      <c r="W22" s="462"/>
      <c r="X22" s="462"/>
    </row>
    <row r="23" spans="1:25" s="164" customFormat="1" ht="6" customHeight="1" x14ac:dyDescent="0.25">
      <c r="A23" s="817"/>
      <c r="B23" s="537"/>
      <c r="C23" s="549"/>
      <c r="D23" s="407"/>
      <c r="E23" s="407"/>
      <c r="F23" s="407"/>
      <c r="G23" s="403"/>
      <c r="H23" s="405"/>
      <c r="I23" s="405"/>
      <c r="J23" s="405"/>
      <c r="K23" s="405"/>
      <c r="L23" s="405"/>
      <c r="M23" s="405"/>
      <c r="N23" s="405"/>
      <c r="O23" s="405"/>
      <c r="P23" s="405"/>
      <c r="Q23" s="405"/>
      <c r="R23" s="405"/>
      <c r="S23" s="405"/>
      <c r="T23" s="282"/>
      <c r="U23" s="130"/>
      <c r="V23" s="462"/>
      <c r="W23" s="462"/>
      <c r="X23" s="462"/>
    </row>
    <row r="24" spans="1:25" s="38" customFormat="1" ht="23.25" x14ac:dyDescent="0.25">
      <c r="A24" s="817"/>
      <c r="B24" s="525" t="s">
        <v>200</v>
      </c>
      <c r="C24" s="449" t="s">
        <v>129</v>
      </c>
      <c r="D24" s="531">
        <v>1</v>
      </c>
      <c r="E24" s="531">
        <v>3</v>
      </c>
      <c r="F24" s="531">
        <f t="shared" ref="F24:F42" si="5">D24*E24</f>
        <v>3</v>
      </c>
      <c r="G24" s="403"/>
      <c r="H24" s="43">
        <f>+H10*F24</f>
        <v>0</v>
      </c>
      <c r="I24" s="43">
        <f>+I10*F24</f>
        <v>0</v>
      </c>
      <c r="J24" s="43">
        <f>+J10*F24</f>
        <v>30</v>
      </c>
      <c r="K24" s="43">
        <f>+K10*F24</f>
        <v>54</v>
      </c>
      <c r="L24" s="43">
        <f>$F$24*L10</f>
        <v>63</v>
      </c>
      <c r="M24" s="43">
        <f>$F$24*M10</f>
        <v>66</v>
      </c>
      <c r="N24" s="43">
        <f>$F$24*N10</f>
        <v>63</v>
      </c>
      <c r="O24" s="43">
        <f t="shared" ref="O24:S24" si="6">$F$24*O10</f>
        <v>69</v>
      </c>
      <c r="P24" s="43">
        <f t="shared" si="6"/>
        <v>60</v>
      </c>
      <c r="Q24" s="43">
        <f t="shared" si="6"/>
        <v>57</v>
      </c>
      <c r="R24" s="43">
        <f t="shared" si="6"/>
        <v>60</v>
      </c>
      <c r="S24" s="43">
        <f t="shared" si="6"/>
        <v>63</v>
      </c>
      <c r="T24" s="282"/>
      <c r="U24" s="58">
        <f>SUM(H24:S24)</f>
        <v>585</v>
      </c>
      <c r="V24" s="462"/>
      <c r="W24" s="462"/>
      <c r="X24" s="462"/>
    </row>
    <row r="25" spans="1:25" s="164" customFormat="1" ht="6" customHeight="1" x14ac:dyDescent="0.25">
      <c r="A25" s="817"/>
      <c r="B25" s="424"/>
      <c r="C25" s="450"/>
      <c r="D25" s="388"/>
      <c r="E25" s="388"/>
      <c r="F25" s="407"/>
      <c r="G25" s="403"/>
      <c r="H25" s="405"/>
      <c r="I25" s="405"/>
      <c r="J25" s="405"/>
      <c r="K25" s="405"/>
      <c r="L25" s="405"/>
      <c r="M25" s="405"/>
      <c r="N25" s="405"/>
      <c r="O25" s="405"/>
      <c r="P25" s="405"/>
      <c r="Q25" s="405"/>
      <c r="R25" s="405"/>
      <c r="S25" s="405"/>
      <c r="T25" s="282"/>
      <c r="U25" s="130"/>
      <c r="V25" s="462"/>
      <c r="W25" s="462"/>
      <c r="X25" s="462"/>
    </row>
    <row r="26" spans="1:25" s="38" customFormat="1" ht="33.75" x14ac:dyDescent="0.25">
      <c r="A26" s="817"/>
      <c r="B26" s="525" t="s">
        <v>202</v>
      </c>
      <c r="C26" s="449" t="s">
        <v>201</v>
      </c>
      <c r="D26" s="531">
        <v>1</v>
      </c>
      <c r="E26" s="531">
        <v>2</v>
      </c>
      <c r="F26" s="531">
        <f t="shared" si="5"/>
        <v>2</v>
      </c>
      <c r="G26" s="403"/>
      <c r="H26" s="43">
        <f>+H10*F26</f>
        <v>0</v>
      </c>
      <c r="I26" s="43">
        <f>+I10*F26</f>
        <v>0</v>
      </c>
      <c r="J26" s="43">
        <f>+J10*F26</f>
        <v>20</v>
      </c>
      <c r="K26" s="43">
        <f>+K10*F26</f>
        <v>36</v>
      </c>
      <c r="L26" s="43">
        <f>+L10*F26</f>
        <v>42</v>
      </c>
      <c r="M26" s="43">
        <f>+M10*F26</f>
        <v>44</v>
      </c>
      <c r="N26" s="43">
        <f>+N10*F26</f>
        <v>42</v>
      </c>
      <c r="O26" s="43">
        <f>+O10*F26</f>
        <v>46</v>
      </c>
      <c r="P26" s="43">
        <f>+P10*F26</f>
        <v>40</v>
      </c>
      <c r="Q26" s="43">
        <f>+Q10*F26</f>
        <v>38</v>
      </c>
      <c r="R26" s="43">
        <f>+R10*F26</f>
        <v>40</v>
      </c>
      <c r="S26" s="43">
        <f>+S10*F26</f>
        <v>42</v>
      </c>
      <c r="T26" s="282"/>
      <c r="U26" s="58">
        <f>SUM(H26:S26)</f>
        <v>390</v>
      </c>
      <c r="V26" s="462"/>
      <c r="W26" s="462"/>
      <c r="X26" s="462"/>
    </row>
    <row r="27" spans="1:25" s="164" customFormat="1" ht="5.25" customHeight="1" x14ac:dyDescent="0.25">
      <c r="A27" s="817"/>
      <c r="B27" s="424"/>
      <c r="C27" s="450"/>
      <c r="D27" s="388"/>
      <c r="E27" s="388"/>
      <c r="F27" s="407"/>
      <c r="G27" s="403"/>
      <c r="H27" s="405"/>
      <c r="I27" s="405"/>
      <c r="J27" s="405"/>
      <c r="K27" s="405"/>
      <c r="L27" s="405"/>
      <c r="M27" s="405"/>
      <c r="N27" s="405"/>
      <c r="O27" s="405"/>
      <c r="P27" s="405"/>
      <c r="Q27" s="405"/>
      <c r="R27" s="405"/>
      <c r="S27" s="405"/>
      <c r="T27" s="282"/>
      <c r="U27" s="130"/>
      <c r="V27" s="462"/>
      <c r="W27" s="462"/>
      <c r="X27" s="462"/>
    </row>
    <row r="28" spans="1:25" s="38" customFormat="1" ht="23.25" x14ac:dyDescent="0.25">
      <c r="A28" s="817"/>
      <c r="B28" s="525" t="s">
        <v>203</v>
      </c>
      <c r="C28" s="449" t="s">
        <v>204</v>
      </c>
      <c r="D28" s="531">
        <v>1</v>
      </c>
      <c r="E28" s="531">
        <v>1</v>
      </c>
      <c r="F28" s="531">
        <f t="shared" si="5"/>
        <v>1</v>
      </c>
      <c r="G28" s="403"/>
      <c r="H28" s="43">
        <f>+H10*F28</f>
        <v>0</v>
      </c>
      <c r="I28" s="43">
        <f>+I10*F28</f>
        <v>0</v>
      </c>
      <c r="J28" s="43">
        <f>+J10*F28</f>
        <v>10</v>
      </c>
      <c r="K28" s="43">
        <f>+K10*F28</f>
        <v>18</v>
      </c>
      <c r="L28" s="43">
        <f>+L10*F28</f>
        <v>21</v>
      </c>
      <c r="M28" s="43">
        <f>+M10*F28</f>
        <v>22</v>
      </c>
      <c r="N28" s="43">
        <f>+N10*F28</f>
        <v>21</v>
      </c>
      <c r="O28" s="43">
        <f>+O10*F28</f>
        <v>23</v>
      </c>
      <c r="P28" s="43">
        <f>+P10*F28</f>
        <v>20</v>
      </c>
      <c r="Q28" s="43">
        <f>+Q10*F28</f>
        <v>19</v>
      </c>
      <c r="R28" s="43">
        <f>+R10*F28</f>
        <v>20</v>
      </c>
      <c r="S28" s="43">
        <f>+S10*F28</f>
        <v>21</v>
      </c>
      <c r="T28" s="282"/>
      <c r="U28" s="58">
        <f>SUM(H28:S28)</f>
        <v>195</v>
      </c>
      <c r="V28" s="462"/>
      <c r="W28" s="462"/>
      <c r="X28" s="462"/>
    </row>
    <row r="29" spans="1:25" s="164" customFormat="1" ht="6" customHeight="1" x14ac:dyDescent="0.25">
      <c r="A29" s="817"/>
      <c r="B29" s="424"/>
      <c r="C29" s="450"/>
      <c r="D29" s="388"/>
      <c r="E29" s="388"/>
      <c r="F29" s="407"/>
      <c r="G29" s="403"/>
      <c r="H29" s="405"/>
      <c r="I29" s="405"/>
      <c r="J29" s="405"/>
      <c r="K29" s="405"/>
      <c r="L29" s="405"/>
      <c r="M29" s="405"/>
      <c r="N29" s="405"/>
      <c r="O29" s="405"/>
      <c r="P29" s="405"/>
      <c r="Q29" s="405"/>
      <c r="R29" s="405"/>
      <c r="S29" s="405"/>
      <c r="T29" s="282"/>
      <c r="U29" s="130"/>
      <c r="V29" s="462"/>
      <c r="W29" s="462"/>
      <c r="X29" s="462"/>
    </row>
    <row r="30" spans="1:25" s="38" customFormat="1" ht="23.25" x14ac:dyDescent="0.25">
      <c r="A30" s="817"/>
      <c r="B30" s="525" t="s">
        <v>205</v>
      </c>
      <c r="C30" s="449" t="s">
        <v>206</v>
      </c>
      <c r="D30" s="531">
        <v>1</v>
      </c>
      <c r="E30" s="531">
        <v>1</v>
      </c>
      <c r="F30" s="531">
        <f t="shared" si="5"/>
        <v>1</v>
      </c>
      <c r="G30" s="403"/>
      <c r="H30" s="43">
        <f>+H10*F30</f>
        <v>0</v>
      </c>
      <c r="I30" s="43">
        <f>+I10*F30</f>
        <v>0</v>
      </c>
      <c r="J30" s="43">
        <f>+J10*F30</f>
        <v>10</v>
      </c>
      <c r="K30" s="43">
        <f>+K10*F30</f>
        <v>18</v>
      </c>
      <c r="L30" s="43">
        <f>+L10*F30</f>
        <v>21</v>
      </c>
      <c r="M30" s="43">
        <f>+M10*F30</f>
        <v>22</v>
      </c>
      <c r="N30" s="43">
        <f>+N10*F30</f>
        <v>21</v>
      </c>
      <c r="O30" s="43">
        <f>+O10*F30</f>
        <v>23</v>
      </c>
      <c r="P30" s="43">
        <f>+P10*F30</f>
        <v>20</v>
      </c>
      <c r="Q30" s="43">
        <f>+Q10*F30</f>
        <v>19</v>
      </c>
      <c r="R30" s="43">
        <f>+R10*F30</f>
        <v>20</v>
      </c>
      <c r="S30" s="43">
        <f>+S10*F30</f>
        <v>21</v>
      </c>
      <c r="T30" s="282"/>
      <c r="U30" s="58">
        <f>SUM(H30:S30)</f>
        <v>195</v>
      </c>
      <c r="V30" s="462"/>
      <c r="W30" s="462"/>
      <c r="X30" s="462"/>
    </row>
    <row r="31" spans="1:25" s="164" customFormat="1" ht="5.25" customHeight="1" x14ac:dyDescent="0.25">
      <c r="A31" s="817"/>
      <c r="B31" s="424"/>
      <c r="C31" s="450"/>
      <c r="D31" s="388"/>
      <c r="E31" s="388"/>
      <c r="F31" s="407"/>
      <c r="G31" s="403"/>
      <c r="H31" s="405"/>
      <c r="I31" s="405"/>
      <c r="J31" s="405"/>
      <c r="K31" s="405"/>
      <c r="L31" s="405"/>
      <c r="M31" s="405"/>
      <c r="N31" s="405"/>
      <c r="O31" s="405"/>
      <c r="P31" s="405"/>
      <c r="Q31" s="405"/>
      <c r="R31" s="405"/>
      <c r="S31" s="405"/>
      <c r="T31" s="282"/>
      <c r="U31" s="130"/>
      <c r="V31" s="462"/>
      <c r="W31" s="462"/>
      <c r="X31" s="462"/>
    </row>
    <row r="32" spans="1:25" s="38" customFormat="1" ht="23.25" x14ac:dyDescent="0.25">
      <c r="A32" s="817"/>
      <c r="B32" s="525" t="s">
        <v>207</v>
      </c>
      <c r="C32" s="449" t="s">
        <v>208</v>
      </c>
      <c r="D32" s="531">
        <v>1</v>
      </c>
      <c r="E32" s="531">
        <v>1</v>
      </c>
      <c r="F32" s="531">
        <f t="shared" si="5"/>
        <v>1</v>
      </c>
      <c r="G32" s="403"/>
      <c r="H32" s="43">
        <f>+H10*F32</f>
        <v>0</v>
      </c>
      <c r="I32" s="43">
        <f>+I10*F32</f>
        <v>0</v>
      </c>
      <c r="J32" s="43">
        <f>+J10*F32</f>
        <v>10</v>
      </c>
      <c r="K32" s="43">
        <f>+K10*F32</f>
        <v>18</v>
      </c>
      <c r="L32" s="43">
        <f>+L10*F32</f>
        <v>21</v>
      </c>
      <c r="M32" s="43">
        <f>+M10*F32</f>
        <v>22</v>
      </c>
      <c r="N32" s="43">
        <f>+N10*F32</f>
        <v>21</v>
      </c>
      <c r="O32" s="43">
        <f>+O10*F32</f>
        <v>23</v>
      </c>
      <c r="P32" s="43">
        <f>+P10*F32</f>
        <v>20</v>
      </c>
      <c r="Q32" s="43">
        <f>+Q10*F32</f>
        <v>19</v>
      </c>
      <c r="R32" s="43">
        <f>+R10*F32</f>
        <v>20</v>
      </c>
      <c r="S32" s="43">
        <f>+S10*F32</f>
        <v>21</v>
      </c>
      <c r="T32" s="282"/>
      <c r="U32" s="58">
        <f>SUM(H32:S32)</f>
        <v>195</v>
      </c>
      <c r="V32" s="462"/>
      <c r="W32" s="462"/>
      <c r="X32" s="462"/>
    </row>
    <row r="33" spans="1:25" s="164" customFormat="1" ht="4.5" customHeight="1" x14ac:dyDescent="0.25">
      <c r="A33" s="817"/>
      <c r="B33" s="424"/>
      <c r="C33" s="549"/>
      <c r="D33" s="388"/>
      <c r="E33" s="388"/>
      <c r="F33" s="407"/>
      <c r="G33" s="403"/>
      <c r="H33" s="405"/>
      <c r="I33" s="405"/>
      <c r="J33" s="405"/>
      <c r="K33" s="405"/>
      <c r="L33" s="405"/>
      <c r="M33" s="405"/>
      <c r="N33" s="405"/>
      <c r="O33" s="405"/>
      <c r="P33" s="405"/>
      <c r="Q33" s="405"/>
      <c r="R33" s="405"/>
      <c r="S33" s="405"/>
      <c r="T33" s="282"/>
      <c r="U33" s="130"/>
      <c r="V33" s="462"/>
      <c r="W33" s="462"/>
      <c r="X33" s="462"/>
    </row>
    <row r="34" spans="1:25" s="38" customFormat="1" ht="23.25" x14ac:dyDescent="0.25">
      <c r="A34" s="817"/>
      <c r="B34" s="525" t="s">
        <v>210</v>
      </c>
      <c r="C34" s="449" t="s">
        <v>122</v>
      </c>
      <c r="D34" s="531">
        <v>1</v>
      </c>
      <c r="E34" s="531">
        <v>2</v>
      </c>
      <c r="F34" s="531">
        <f t="shared" si="5"/>
        <v>2</v>
      </c>
      <c r="G34" s="403"/>
      <c r="H34" s="43">
        <f>+H10*F34</f>
        <v>0</v>
      </c>
      <c r="I34" s="43">
        <f>+I10*F34</f>
        <v>0</v>
      </c>
      <c r="J34" s="43">
        <f>+J10*F34</f>
        <v>20</v>
      </c>
      <c r="K34" s="43">
        <f>+K10*F34</f>
        <v>36</v>
      </c>
      <c r="L34" s="43">
        <f>+L10*F34</f>
        <v>42</v>
      </c>
      <c r="M34" s="43">
        <f>+M10*F34</f>
        <v>44</v>
      </c>
      <c r="N34" s="43">
        <f>+N10*F34</f>
        <v>42</v>
      </c>
      <c r="O34" s="43">
        <f>+O10*F34</f>
        <v>46</v>
      </c>
      <c r="P34" s="43">
        <f>+P10*F34</f>
        <v>40</v>
      </c>
      <c r="Q34" s="43">
        <f>+Q10*F34</f>
        <v>38</v>
      </c>
      <c r="R34" s="43">
        <f>+R10*F34</f>
        <v>40</v>
      </c>
      <c r="S34" s="43">
        <f>+S10*F34</f>
        <v>42</v>
      </c>
      <c r="T34" s="282"/>
      <c r="U34" s="58">
        <f>SUM(H34:S34)</f>
        <v>390</v>
      </c>
      <c r="V34" s="462"/>
      <c r="W34" s="462"/>
      <c r="X34" s="462"/>
    </row>
    <row r="35" spans="1:25" s="164" customFormat="1" ht="5.25" customHeight="1" x14ac:dyDescent="0.25">
      <c r="A35" s="817"/>
      <c r="B35" s="424"/>
      <c r="C35" s="549"/>
      <c r="D35" s="388"/>
      <c r="E35" s="388"/>
      <c r="F35" s="407"/>
      <c r="G35" s="403"/>
      <c r="H35" s="405"/>
      <c r="I35" s="405"/>
      <c r="J35" s="405"/>
      <c r="K35" s="405"/>
      <c r="L35" s="405"/>
      <c r="M35" s="405"/>
      <c r="N35" s="405"/>
      <c r="O35" s="405"/>
      <c r="P35" s="405"/>
      <c r="Q35" s="405"/>
      <c r="R35" s="405"/>
      <c r="S35" s="405"/>
      <c r="T35" s="282"/>
      <c r="U35" s="130"/>
      <c r="V35" s="462"/>
      <c r="W35" s="462"/>
      <c r="X35" s="462"/>
    </row>
    <row r="36" spans="1:25" s="38" customFormat="1" ht="33.75" x14ac:dyDescent="0.25">
      <c r="A36" s="817"/>
      <c r="B36" s="525" t="s">
        <v>209</v>
      </c>
      <c r="C36" s="449" t="s">
        <v>211</v>
      </c>
      <c r="D36" s="531">
        <v>1</v>
      </c>
      <c r="E36" s="531">
        <v>2</v>
      </c>
      <c r="F36" s="531">
        <f t="shared" ref="F36:F40" si="7">D36*E36</f>
        <v>2</v>
      </c>
      <c r="G36" s="403"/>
      <c r="H36" s="43">
        <f>+H10*F36</f>
        <v>0</v>
      </c>
      <c r="I36" s="43">
        <f>+I10*F36</f>
        <v>0</v>
      </c>
      <c r="J36" s="43">
        <f>+J10*F36</f>
        <v>20</v>
      </c>
      <c r="K36" s="43">
        <f>+K10*F36</f>
        <v>36</v>
      </c>
      <c r="L36" s="43">
        <f>+L10*F36</f>
        <v>42</v>
      </c>
      <c r="M36" s="43">
        <f>+M10*F36</f>
        <v>44</v>
      </c>
      <c r="N36" s="43">
        <f>+N10*F36</f>
        <v>42</v>
      </c>
      <c r="O36" s="43">
        <f>+O10*F36</f>
        <v>46</v>
      </c>
      <c r="P36" s="43">
        <f>+P10*F36</f>
        <v>40</v>
      </c>
      <c r="Q36" s="43">
        <f>+Q10*F36</f>
        <v>38</v>
      </c>
      <c r="R36" s="43">
        <f>+R10*F36</f>
        <v>40</v>
      </c>
      <c r="S36" s="43">
        <f>+S10*F36</f>
        <v>42</v>
      </c>
      <c r="T36" s="282"/>
      <c r="U36" s="58">
        <f>SUM(H36:S36)</f>
        <v>390</v>
      </c>
      <c r="V36" s="462"/>
      <c r="W36" s="462"/>
      <c r="X36" s="462"/>
    </row>
    <row r="37" spans="1:25" s="164" customFormat="1" ht="5.25" customHeight="1" x14ac:dyDescent="0.25">
      <c r="A37" s="817"/>
      <c r="B37" s="424"/>
      <c r="C37" s="450"/>
      <c r="D37" s="388"/>
      <c r="E37" s="388"/>
      <c r="F37" s="407"/>
      <c r="G37" s="403"/>
      <c r="H37" s="405"/>
      <c r="I37" s="405"/>
      <c r="J37" s="405"/>
      <c r="K37" s="405"/>
      <c r="L37" s="405"/>
      <c r="M37" s="405"/>
      <c r="N37" s="405"/>
      <c r="O37" s="405"/>
      <c r="P37" s="405"/>
      <c r="Q37" s="405"/>
      <c r="R37" s="405"/>
      <c r="S37" s="405"/>
      <c r="T37" s="282"/>
      <c r="U37" s="130"/>
      <c r="V37" s="462"/>
      <c r="W37" s="462"/>
      <c r="X37" s="462"/>
    </row>
    <row r="38" spans="1:25" s="38" customFormat="1" ht="23.25" x14ac:dyDescent="0.25">
      <c r="A38" s="817"/>
      <c r="B38" s="525" t="s">
        <v>212</v>
      </c>
      <c r="C38" s="449" t="s">
        <v>213</v>
      </c>
      <c r="D38" s="531">
        <v>1</v>
      </c>
      <c r="E38" s="531">
        <v>2</v>
      </c>
      <c r="F38" s="531">
        <f t="shared" si="7"/>
        <v>2</v>
      </c>
      <c r="G38" s="403"/>
      <c r="H38" s="43">
        <f>+H10*F38</f>
        <v>0</v>
      </c>
      <c r="I38" s="43">
        <f>+I10*F38</f>
        <v>0</v>
      </c>
      <c r="J38" s="43">
        <f>+J10*F38</f>
        <v>20</v>
      </c>
      <c r="K38" s="43">
        <f>+K10*F38</f>
        <v>36</v>
      </c>
      <c r="L38" s="43">
        <f>+L10*F38</f>
        <v>42</v>
      </c>
      <c r="M38" s="43">
        <f>+M10*F38</f>
        <v>44</v>
      </c>
      <c r="N38" s="43">
        <f>+N10*F38</f>
        <v>42</v>
      </c>
      <c r="O38" s="43">
        <f>+O10*F38</f>
        <v>46</v>
      </c>
      <c r="P38" s="43">
        <f>+P10*F38</f>
        <v>40</v>
      </c>
      <c r="Q38" s="43">
        <f>+Q10*F38</f>
        <v>38</v>
      </c>
      <c r="R38" s="43">
        <f>+R10*F38</f>
        <v>40</v>
      </c>
      <c r="S38" s="43">
        <f>+S10*F38</f>
        <v>42</v>
      </c>
      <c r="T38" s="282"/>
      <c r="U38" s="58">
        <f>SUM(H38:S38)</f>
        <v>390</v>
      </c>
      <c r="V38" s="462"/>
      <c r="W38" s="462"/>
      <c r="X38" s="462"/>
    </row>
    <row r="39" spans="1:25" s="164" customFormat="1" ht="6.75" customHeight="1" x14ac:dyDescent="0.25">
      <c r="A39" s="817"/>
      <c r="B39" s="416"/>
      <c r="C39" s="450"/>
      <c r="D39" s="388"/>
      <c r="E39" s="388"/>
      <c r="F39" s="407"/>
      <c r="G39" s="403"/>
      <c r="H39" s="405"/>
      <c r="I39" s="405"/>
      <c r="J39" s="405"/>
      <c r="K39" s="405"/>
      <c r="L39" s="405"/>
      <c r="M39" s="405"/>
      <c r="N39" s="405"/>
      <c r="O39" s="405"/>
      <c r="P39" s="405"/>
      <c r="Q39" s="405"/>
      <c r="R39" s="405"/>
      <c r="S39" s="405"/>
      <c r="T39" s="282"/>
      <c r="U39" s="130"/>
      <c r="V39" s="462"/>
      <c r="W39" s="462"/>
      <c r="X39" s="462"/>
    </row>
    <row r="40" spans="1:25" s="38" customFormat="1" ht="33.75" x14ac:dyDescent="0.25">
      <c r="A40" s="817"/>
      <c r="B40" s="508" t="s">
        <v>215</v>
      </c>
      <c r="C40" s="449" t="s">
        <v>214</v>
      </c>
      <c r="D40" s="531">
        <v>1</v>
      </c>
      <c r="E40" s="531">
        <v>2</v>
      </c>
      <c r="F40" s="531">
        <f t="shared" si="7"/>
        <v>2</v>
      </c>
      <c r="G40" s="403"/>
      <c r="H40" s="43">
        <f>+H10*F40</f>
        <v>0</v>
      </c>
      <c r="I40" s="43">
        <f>+I10*F40</f>
        <v>0</v>
      </c>
      <c r="J40" s="43">
        <f>+J10*F40</f>
        <v>20</v>
      </c>
      <c r="K40" s="43">
        <f>+K10*F40</f>
        <v>36</v>
      </c>
      <c r="L40" s="43">
        <f>+L10*F40</f>
        <v>42</v>
      </c>
      <c r="M40" s="43">
        <f>+M10*F40</f>
        <v>44</v>
      </c>
      <c r="N40" s="43">
        <f>+N10*F40</f>
        <v>42</v>
      </c>
      <c r="O40" s="43">
        <f>+O10*F40</f>
        <v>46</v>
      </c>
      <c r="P40" s="43">
        <f>+P10*F40</f>
        <v>40</v>
      </c>
      <c r="Q40" s="43">
        <f>+Q10*F40</f>
        <v>38</v>
      </c>
      <c r="R40" s="43">
        <f>+R10*F40</f>
        <v>40</v>
      </c>
      <c r="S40" s="43">
        <f>+S10*F40</f>
        <v>42</v>
      </c>
      <c r="T40" s="282"/>
      <c r="U40" s="58">
        <f>SUM(H40:S40)</f>
        <v>390</v>
      </c>
      <c r="V40" s="462"/>
      <c r="W40" s="462"/>
      <c r="X40" s="462"/>
    </row>
    <row r="41" spans="1:25" s="164" customFormat="1" ht="6" customHeight="1" x14ac:dyDescent="0.25">
      <c r="A41" s="817"/>
      <c r="B41" s="416"/>
      <c r="C41" s="450"/>
      <c r="D41" s="388"/>
      <c r="E41" s="388"/>
      <c r="F41" s="407"/>
      <c r="G41" s="403"/>
      <c r="H41" s="405"/>
      <c r="I41" s="405"/>
      <c r="J41" s="405"/>
      <c r="K41" s="405"/>
      <c r="L41" s="405"/>
      <c r="M41" s="405"/>
      <c r="N41" s="405"/>
      <c r="O41" s="405"/>
      <c r="P41" s="405"/>
      <c r="Q41" s="405"/>
      <c r="R41" s="405"/>
      <c r="S41" s="405"/>
      <c r="T41" s="282"/>
      <c r="U41" s="130"/>
      <c r="V41" s="462"/>
      <c r="W41" s="462"/>
      <c r="X41" s="462"/>
    </row>
    <row r="42" spans="1:25" s="38" customFormat="1" ht="23.25" x14ac:dyDescent="0.25">
      <c r="A42" s="805"/>
      <c r="B42" s="508" t="s">
        <v>216</v>
      </c>
      <c r="C42" s="449" t="s">
        <v>119</v>
      </c>
      <c r="D42" s="531">
        <v>1</v>
      </c>
      <c r="E42" s="531">
        <v>8</v>
      </c>
      <c r="F42" s="531">
        <f t="shared" si="5"/>
        <v>8</v>
      </c>
      <c r="G42" s="403"/>
      <c r="H42" s="43">
        <f>+H10*F42</f>
        <v>0</v>
      </c>
      <c r="I42" s="43">
        <f>+I10*F42</f>
        <v>0</v>
      </c>
      <c r="J42" s="43">
        <f>+J10*F42</f>
        <v>80</v>
      </c>
      <c r="K42" s="43">
        <f>+K10*F42</f>
        <v>144</v>
      </c>
      <c r="L42" s="43">
        <f>+L10*F42</f>
        <v>168</v>
      </c>
      <c r="M42" s="43">
        <f>+M10*F42</f>
        <v>176</v>
      </c>
      <c r="N42" s="43">
        <f>+N10*F42</f>
        <v>168</v>
      </c>
      <c r="O42" s="43">
        <f>+O10*F42</f>
        <v>184</v>
      </c>
      <c r="P42" s="43">
        <f>+P10*F42</f>
        <v>160</v>
      </c>
      <c r="Q42" s="43">
        <f>+Q10*F42</f>
        <v>152</v>
      </c>
      <c r="R42" s="43">
        <f>+R10*F42</f>
        <v>160</v>
      </c>
      <c r="S42" s="43">
        <f>+S10*F42</f>
        <v>168</v>
      </c>
      <c r="T42" s="282"/>
      <c r="U42" s="58">
        <f>SUM(H42:S42)</f>
        <v>1560</v>
      </c>
      <c r="V42" s="462"/>
      <c r="W42" s="462"/>
      <c r="X42" s="462"/>
    </row>
    <row r="43" spans="1:25" ht="8.25" customHeight="1" x14ac:dyDescent="0.25">
      <c r="A43" s="784">
        <f>1+A19</f>
        <v>4</v>
      </c>
      <c r="B43" s="797" t="s">
        <v>41</v>
      </c>
      <c r="C43" s="423"/>
      <c r="D43" s="161"/>
      <c r="E43" s="161"/>
      <c r="F43" s="161"/>
      <c r="G43" s="403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282"/>
      <c r="U43" s="60"/>
      <c r="V43" s="462"/>
      <c r="W43" s="462"/>
      <c r="X43" s="462"/>
      <c r="Y43" s="38"/>
    </row>
    <row r="44" spans="1:25" ht="22.5" x14ac:dyDescent="0.25">
      <c r="A44" s="784"/>
      <c r="B44" s="798"/>
      <c r="C44" s="429" t="s">
        <v>129</v>
      </c>
      <c r="D44" s="32">
        <v>1</v>
      </c>
      <c r="E44" s="32">
        <v>3</v>
      </c>
      <c r="F44" s="32">
        <f>D44*E44</f>
        <v>3</v>
      </c>
      <c r="G44" s="403"/>
      <c r="H44" s="43">
        <f>+H10*F44</f>
        <v>0</v>
      </c>
      <c r="I44" s="43">
        <f>+I10*F44</f>
        <v>0</v>
      </c>
      <c r="J44" s="43">
        <f>+J10*F44</f>
        <v>30</v>
      </c>
      <c r="K44" s="43">
        <f>+K10*F44</f>
        <v>54</v>
      </c>
      <c r="L44" s="43">
        <f t="shared" ref="L44:S44" si="8">$F$44*L10</f>
        <v>63</v>
      </c>
      <c r="M44" s="43">
        <f t="shared" si="8"/>
        <v>66</v>
      </c>
      <c r="N44" s="43">
        <f t="shared" si="8"/>
        <v>63</v>
      </c>
      <c r="O44" s="43">
        <f t="shared" si="8"/>
        <v>69</v>
      </c>
      <c r="P44" s="43">
        <f t="shared" si="8"/>
        <v>60</v>
      </c>
      <c r="Q44" s="43">
        <f t="shared" si="8"/>
        <v>57</v>
      </c>
      <c r="R44" s="43">
        <f t="shared" si="8"/>
        <v>60</v>
      </c>
      <c r="S44" s="43">
        <f t="shared" si="8"/>
        <v>63</v>
      </c>
      <c r="T44" s="282"/>
      <c r="U44" s="58">
        <f>SUM(H44:S44)</f>
        <v>585</v>
      </c>
      <c r="V44" s="462"/>
      <c r="W44" s="462"/>
      <c r="X44" s="462"/>
      <c r="Y44" s="38"/>
    </row>
    <row r="45" spans="1:25" ht="5.25" customHeight="1" x14ac:dyDescent="0.25">
      <c r="A45" s="784">
        <f t="shared" ref="A45:A47" si="9">1+A43</f>
        <v>5</v>
      </c>
      <c r="B45" s="804" t="s">
        <v>42</v>
      </c>
      <c r="C45" s="423"/>
      <c r="D45" s="161"/>
      <c r="E45" s="161"/>
      <c r="F45" s="161"/>
      <c r="G45" s="403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282"/>
      <c r="U45" s="60"/>
      <c r="V45" s="462"/>
      <c r="W45" s="462"/>
      <c r="X45" s="462"/>
      <c r="Y45" s="38"/>
    </row>
    <row r="46" spans="1:25" ht="23.25" x14ac:dyDescent="0.25">
      <c r="A46" s="784"/>
      <c r="B46" s="805"/>
      <c r="C46" s="449" t="s">
        <v>134</v>
      </c>
      <c r="D46" s="32">
        <v>1</v>
      </c>
      <c r="E46" s="32">
        <v>4</v>
      </c>
      <c r="F46" s="32">
        <f>D46*E46</f>
        <v>4</v>
      </c>
      <c r="G46" s="403"/>
      <c r="H46" s="43">
        <f>+H10*F46</f>
        <v>0</v>
      </c>
      <c r="I46" s="43">
        <f>+I10*F46</f>
        <v>0</v>
      </c>
      <c r="J46" s="43">
        <f>+J10*F46</f>
        <v>40</v>
      </c>
      <c r="K46" s="43">
        <f>+K10*F46</f>
        <v>72</v>
      </c>
      <c r="L46" s="43">
        <f t="shared" ref="L46:S46" si="10">$F$46*L10</f>
        <v>84</v>
      </c>
      <c r="M46" s="43">
        <f t="shared" si="10"/>
        <v>88</v>
      </c>
      <c r="N46" s="43">
        <f t="shared" si="10"/>
        <v>84</v>
      </c>
      <c r="O46" s="43">
        <f t="shared" si="10"/>
        <v>92</v>
      </c>
      <c r="P46" s="43">
        <f t="shared" si="10"/>
        <v>80</v>
      </c>
      <c r="Q46" s="43">
        <f t="shared" si="10"/>
        <v>76</v>
      </c>
      <c r="R46" s="43">
        <f t="shared" si="10"/>
        <v>80</v>
      </c>
      <c r="S46" s="43">
        <f t="shared" si="10"/>
        <v>84</v>
      </c>
      <c r="T46" s="282"/>
      <c r="U46" s="58">
        <f>SUM(H46:S46)</f>
        <v>780</v>
      </c>
      <c r="V46" s="462"/>
      <c r="W46" s="462"/>
      <c r="X46" s="462"/>
      <c r="Y46" s="38"/>
    </row>
    <row r="47" spans="1:25" ht="8.25" customHeight="1" x14ac:dyDescent="0.25">
      <c r="A47" s="806">
        <f t="shared" si="9"/>
        <v>6</v>
      </c>
      <c r="B47" s="804" t="s">
        <v>43</v>
      </c>
      <c r="C47" s="432"/>
      <c r="D47" s="161"/>
      <c r="E47" s="161"/>
      <c r="F47" s="161"/>
      <c r="G47" s="403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282"/>
      <c r="U47" s="60"/>
      <c r="V47" s="462"/>
      <c r="W47" s="462"/>
      <c r="X47" s="462"/>
      <c r="Y47" s="38"/>
    </row>
    <row r="48" spans="1:25" ht="23.25" x14ac:dyDescent="0.25">
      <c r="A48" s="817"/>
      <c r="B48" s="828"/>
      <c r="C48" s="449" t="s">
        <v>119</v>
      </c>
      <c r="D48" s="32">
        <v>3</v>
      </c>
      <c r="E48" s="32">
        <v>8</v>
      </c>
      <c r="F48" s="32">
        <f>D48*E48</f>
        <v>24</v>
      </c>
      <c r="G48" s="403"/>
      <c r="H48" s="43">
        <f>+H10*F48</f>
        <v>0</v>
      </c>
      <c r="I48" s="43">
        <f>+I10*F48</f>
        <v>0</v>
      </c>
      <c r="J48" s="43">
        <f>+J10*F48</f>
        <v>240</v>
      </c>
      <c r="K48" s="43">
        <f>+K10*F48</f>
        <v>432</v>
      </c>
      <c r="L48" s="43">
        <f t="shared" ref="L48:S48" si="11">$F$48*L10</f>
        <v>504</v>
      </c>
      <c r="M48" s="43">
        <f t="shared" si="11"/>
        <v>528</v>
      </c>
      <c r="N48" s="43">
        <f t="shared" si="11"/>
        <v>504</v>
      </c>
      <c r="O48" s="43">
        <f t="shared" si="11"/>
        <v>552</v>
      </c>
      <c r="P48" s="43">
        <f t="shared" si="11"/>
        <v>480</v>
      </c>
      <c r="Q48" s="43">
        <f t="shared" si="11"/>
        <v>456</v>
      </c>
      <c r="R48" s="43">
        <f t="shared" si="11"/>
        <v>480</v>
      </c>
      <c r="S48" s="43">
        <f t="shared" si="11"/>
        <v>504</v>
      </c>
      <c r="T48" s="282"/>
      <c r="U48" s="58">
        <f>SUM(H48:S48)</f>
        <v>4680</v>
      </c>
      <c r="V48" s="462"/>
      <c r="W48" s="462"/>
      <c r="X48" s="462"/>
      <c r="Y48" s="38"/>
    </row>
    <row r="49" spans="1:25" s="164" customFormat="1" ht="6.75" customHeight="1" x14ac:dyDescent="0.25">
      <c r="A49" s="817"/>
      <c r="B49" s="828"/>
      <c r="C49" s="450"/>
      <c r="D49" s="388"/>
      <c r="E49" s="388"/>
      <c r="F49" s="388"/>
      <c r="G49" s="403"/>
      <c r="H49" s="405"/>
      <c r="I49" s="405"/>
      <c r="J49" s="405"/>
      <c r="K49" s="405"/>
      <c r="L49" s="405"/>
      <c r="M49" s="405"/>
      <c r="N49" s="405"/>
      <c r="O49" s="405"/>
      <c r="P49" s="405"/>
      <c r="Q49" s="405"/>
      <c r="R49" s="405"/>
      <c r="S49" s="405"/>
      <c r="T49" s="282"/>
      <c r="U49" s="130"/>
      <c r="V49" s="462"/>
      <c r="W49" s="462"/>
      <c r="X49" s="462"/>
    </row>
    <row r="50" spans="1:25" s="38" customFormat="1" ht="23.25" x14ac:dyDescent="0.25">
      <c r="A50" s="805"/>
      <c r="B50" s="829"/>
      <c r="C50" s="449" t="s">
        <v>180</v>
      </c>
      <c r="D50" s="32">
        <v>1</v>
      </c>
      <c r="E50" s="32">
        <v>4</v>
      </c>
      <c r="F50" s="32">
        <f>D50*E50</f>
        <v>4</v>
      </c>
      <c r="G50" s="403"/>
      <c r="H50" s="43">
        <f>+H10*F50</f>
        <v>0</v>
      </c>
      <c r="I50" s="43">
        <f>+I10*F50</f>
        <v>0</v>
      </c>
      <c r="J50" s="43">
        <f>+J10*F50</f>
        <v>40</v>
      </c>
      <c r="K50" s="43">
        <f>+K10*F50</f>
        <v>72</v>
      </c>
      <c r="L50" s="43">
        <f t="shared" ref="L50:S50" si="12">$F$50*L10</f>
        <v>84</v>
      </c>
      <c r="M50" s="43">
        <f t="shared" si="12"/>
        <v>88</v>
      </c>
      <c r="N50" s="43">
        <f t="shared" si="12"/>
        <v>84</v>
      </c>
      <c r="O50" s="43">
        <f t="shared" si="12"/>
        <v>92</v>
      </c>
      <c r="P50" s="43">
        <f t="shared" si="12"/>
        <v>80</v>
      </c>
      <c r="Q50" s="43">
        <f t="shared" si="12"/>
        <v>76</v>
      </c>
      <c r="R50" s="43">
        <f t="shared" si="12"/>
        <v>80</v>
      </c>
      <c r="S50" s="43">
        <f t="shared" si="12"/>
        <v>84</v>
      </c>
      <c r="T50" s="282"/>
      <c r="U50" s="58">
        <f>SUM(H50:S50)</f>
        <v>780</v>
      </c>
      <c r="V50" s="462"/>
      <c r="W50" s="462"/>
      <c r="X50" s="462"/>
    </row>
    <row r="51" spans="1:25" s="38" customFormat="1" ht="16.5" customHeight="1" x14ac:dyDescent="0.25">
      <c r="A51" s="451"/>
      <c r="B51" s="452"/>
      <c r="C51" s="453"/>
      <c r="D51" s="453"/>
      <c r="E51" s="453"/>
      <c r="F51" s="453"/>
      <c r="G51" s="116"/>
      <c r="H51" s="456"/>
      <c r="I51" s="456"/>
      <c r="J51" s="456"/>
      <c r="K51" s="456"/>
      <c r="L51" s="456"/>
      <c r="M51" s="456"/>
      <c r="N51" s="456"/>
      <c r="O51" s="456"/>
      <c r="P51" s="456"/>
      <c r="Q51" s="456"/>
      <c r="R51" s="839" t="s">
        <v>49</v>
      </c>
      <c r="S51" s="840"/>
      <c r="T51" s="447"/>
      <c r="U51" s="507">
        <f>SUM(U16:U50)</f>
        <v>16770</v>
      </c>
      <c r="V51" s="462"/>
      <c r="W51" s="462"/>
      <c r="X51" s="462"/>
    </row>
    <row r="52" spans="1:25" s="164" customFormat="1" ht="16.5" customHeight="1" x14ac:dyDescent="0.25">
      <c r="A52" s="396"/>
      <c r="B52" s="454"/>
      <c r="C52" s="93"/>
      <c r="D52" s="93"/>
      <c r="E52" s="93"/>
      <c r="F52" s="93"/>
      <c r="G52" s="116"/>
      <c r="H52" s="457"/>
      <c r="I52" s="457"/>
      <c r="J52" s="457"/>
      <c r="K52" s="457"/>
      <c r="L52" s="457"/>
      <c r="M52" s="457"/>
      <c r="N52" s="457"/>
      <c r="O52" s="457"/>
      <c r="P52" s="457"/>
      <c r="Q52" s="457"/>
      <c r="R52" s="459"/>
      <c r="S52" s="459"/>
      <c r="T52" s="461"/>
      <c r="U52" s="459"/>
      <c r="V52" s="462"/>
      <c r="W52" s="462"/>
      <c r="X52" s="462"/>
    </row>
    <row r="53" spans="1:25" s="164" customFormat="1" ht="16.5" customHeight="1" x14ac:dyDescent="0.25">
      <c r="A53" s="293"/>
      <c r="B53" s="455"/>
      <c r="C53" s="229"/>
      <c r="D53" s="229"/>
      <c r="E53" s="229"/>
      <c r="F53" s="229"/>
      <c r="G53" s="116"/>
      <c r="H53" s="458"/>
      <c r="I53" s="458"/>
      <c r="J53" s="458"/>
      <c r="K53" s="458"/>
      <c r="L53" s="458"/>
      <c r="M53" s="458"/>
      <c r="N53" s="458"/>
      <c r="O53" s="458"/>
      <c r="P53" s="458"/>
      <c r="Q53" s="458"/>
      <c r="R53" s="460"/>
      <c r="S53" s="460"/>
      <c r="T53" s="461"/>
      <c r="U53" s="460"/>
      <c r="V53" s="462"/>
      <c r="W53" s="462"/>
      <c r="X53" s="462"/>
    </row>
    <row r="54" spans="1:25" s="38" customFormat="1" ht="28.5" customHeight="1" x14ac:dyDescent="0.25">
      <c r="A54" s="241" t="s">
        <v>20</v>
      </c>
      <c r="B54" s="133" t="s">
        <v>97</v>
      </c>
      <c r="C54" s="242" t="s">
        <v>1</v>
      </c>
      <c r="D54" s="243" t="s">
        <v>2</v>
      </c>
      <c r="E54" s="243" t="s">
        <v>3</v>
      </c>
      <c r="F54" s="243" t="s">
        <v>4</v>
      </c>
      <c r="G54" s="393"/>
      <c r="H54" s="244" t="s">
        <v>101</v>
      </c>
      <c r="I54" s="200" t="s">
        <v>102</v>
      </c>
      <c r="J54" s="200" t="s">
        <v>103</v>
      </c>
      <c r="K54" s="200" t="s">
        <v>104</v>
      </c>
      <c r="L54" s="200" t="s">
        <v>105</v>
      </c>
      <c r="M54" s="200" t="s">
        <v>106</v>
      </c>
      <c r="N54" s="200" t="s">
        <v>107</v>
      </c>
      <c r="O54" s="200" t="s">
        <v>108</v>
      </c>
      <c r="P54" s="200" t="s">
        <v>109</v>
      </c>
      <c r="Q54" s="200" t="s">
        <v>110</v>
      </c>
      <c r="R54" s="200" t="s">
        <v>5</v>
      </c>
      <c r="S54" s="251" t="s">
        <v>111</v>
      </c>
      <c r="T54" s="407"/>
      <c r="U54" s="420" t="s">
        <v>26</v>
      </c>
      <c r="V54" s="462"/>
      <c r="W54" s="462"/>
      <c r="X54" s="462"/>
    </row>
    <row r="55" spans="1:25" s="164" customFormat="1" ht="15.75" customHeight="1" x14ac:dyDescent="0.25">
      <c r="A55" s="415"/>
      <c r="B55" s="163" t="s">
        <v>22</v>
      </c>
      <c r="C55" s="82"/>
      <c r="D55" s="416"/>
      <c r="E55" s="416"/>
      <c r="F55" s="416"/>
      <c r="G55" s="393"/>
      <c r="H55" s="425"/>
      <c r="I55" s="426"/>
      <c r="J55" s="426"/>
      <c r="K55" s="426"/>
      <c r="L55" s="426"/>
      <c r="M55" s="426"/>
      <c r="N55" s="426"/>
      <c r="O55" s="426"/>
      <c r="P55" s="426"/>
      <c r="Q55" s="426"/>
      <c r="R55" s="426"/>
      <c r="S55" s="427"/>
      <c r="T55" s="407"/>
      <c r="U55" s="387"/>
      <c r="V55" s="462"/>
      <c r="W55" s="462"/>
      <c r="X55" s="462"/>
    </row>
    <row r="56" spans="1:25" ht="5.25" customHeight="1" x14ac:dyDescent="0.25">
      <c r="A56" s="784">
        <f>1+A47</f>
        <v>7</v>
      </c>
      <c r="B56" s="797" t="s">
        <v>226</v>
      </c>
      <c r="C56" s="432"/>
      <c r="D56" s="1"/>
      <c r="E56" s="1"/>
      <c r="F56" s="1"/>
      <c r="G56" s="403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282"/>
      <c r="U56" s="434"/>
      <c r="V56" s="462"/>
      <c r="W56" s="462"/>
      <c r="X56" s="462"/>
      <c r="Y56" s="38"/>
    </row>
    <row r="57" spans="1:25" ht="23.25" x14ac:dyDescent="0.25">
      <c r="A57" s="784"/>
      <c r="B57" s="798"/>
      <c r="C57" s="449" t="s">
        <v>139</v>
      </c>
      <c r="D57" s="527">
        <v>4</v>
      </c>
      <c r="E57" s="527">
        <v>8</v>
      </c>
      <c r="F57" s="527">
        <f>D57*E57</f>
        <v>32</v>
      </c>
      <c r="G57" s="403"/>
      <c r="H57" s="43">
        <f>+H10*F57</f>
        <v>0</v>
      </c>
      <c r="I57" s="43">
        <f>+I10*F57</f>
        <v>0</v>
      </c>
      <c r="J57" s="43">
        <f>+J10*F57</f>
        <v>320</v>
      </c>
      <c r="K57" s="43">
        <f>+K10*F57</f>
        <v>576</v>
      </c>
      <c r="L57" s="43">
        <f t="shared" ref="L57:S57" si="13">$F$57*L10</f>
        <v>672</v>
      </c>
      <c r="M57" s="43">
        <f t="shared" si="13"/>
        <v>704</v>
      </c>
      <c r="N57" s="43">
        <f t="shared" si="13"/>
        <v>672</v>
      </c>
      <c r="O57" s="43">
        <f t="shared" si="13"/>
        <v>736</v>
      </c>
      <c r="P57" s="43">
        <f t="shared" si="13"/>
        <v>640</v>
      </c>
      <c r="Q57" s="43">
        <f t="shared" si="13"/>
        <v>608</v>
      </c>
      <c r="R57" s="43">
        <f t="shared" si="13"/>
        <v>640</v>
      </c>
      <c r="S57" s="43">
        <f t="shared" si="13"/>
        <v>672</v>
      </c>
      <c r="T57" s="282"/>
      <c r="U57" s="58">
        <f>SUM(H57:S57)</f>
        <v>6240</v>
      </c>
      <c r="V57" s="462"/>
      <c r="W57" s="462"/>
      <c r="X57" s="462"/>
      <c r="Y57" s="38"/>
    </row>
    <row r="58" spans="1:25" ht="5.25" customHeight="1" x14ac:dyDescent="0.25">
      <c r="A58" s="784">
        <f t="shared" ref="A58" si="14">1+A56</f>
        <v>8</v>
      </c>
      <c r="B58" s="797" t="s">
        <v>44</v>
      </c>
      <c r="C58" s="432"/>
      <c r="D58" s="526"/>
      <c r="E58" s="526"/>
      <c r="F58" s="526"/>
      <c r="G58" s="403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282"/>
      <c r="U58" s="60"/>
      <c r="V58" s="462"/>
      <c r="W58" s="462"/>
      <c r="X58" s="462"/>
      <c r="Y58" s="38"/>
    </row>
    <row r="59" spans="1:25" ht="22.5" x14ac:dyDescent="0.25">
      <c r="A59" s="784"/>
      <c r="B59" s="798"/>
      <c r="C59" s="433" t="s">
        <v>181</v>
      </c>
      <c r="D59" s="527">
        <v>1</v>
      </c>
      <c r="E59" s="527">
        <v>4</v>
      </c>
      <c r="F59" s="527">
        <f>D59*E59</f>
        <v>4</v>
      </c>
      <c r="G59" s="403"/>
      <c r="H59" s="59">
        <f>+H12*F59</f>
        <v>0</v>
      </c>
      <c r="I59" s="59">
        <f>+I12*F59</f>
        <v>0</v>
      </c>
      <c r="J59" s="59">
        <f>+J12*F59</f>
        <v>12</v>
      </c>
      <c r="K59" s="59">
        <f>+K12*F59</f>
        <v>16</v>
      </c>
      <c r="L59" s="59">
        <f>+L12*F59</f>
        <v>16</v>
      </c>
      <c r="M59" s="59">
        <f t="shared" ref="M59:S59" si="15">$F$59*M12</f>
        <v>20</v>
      </c>
      <c r="N59" s="59">
        <f t="shared" si="15"/>
        <v>16</v>
      </c>
      <c r="O59" s="59">
        <f t="shared" si="15"/>
        <v>20</v>
      </c>
      <c r="P59" s="59">
        <f t="shared" si="15"/>
        <v>16</v>
      </c>
      <c r="Q59" s="59">
        <f t="shared" si="15"/>
        <v>12</v>
      </c>
      <c r="R59" s="59">
        <f t="shared" si="15"/>
        <v>20</v>
      </c>
      <c r="S59" s="59">
        <f t="shared" si="15"/>
        <v>16</v>
      </c>
      <c r="T59" s="282"/>
      <c r="U59" s="58">
        <f>SUM(H59:S59)</f>
        <v>164</v>
      </c>
      <c r="V59" s="462"/>
      <c r="W59" s="462"/>
      <c r="X59" s="462"/>
      <c r="Y59" s="38"/>
    </row>
    <row r="60" spans="1:25" s="38" customFormat="1" ht="20.25" customHeight="1" x14ac:dyDescent="0.25">
      <c r="A60" s="451"/>
      <c r="B60" s="464"/>
      <c r="C60" s="453"/>
      <c r="D60" s="453"/>
      <c r="E60" s="453"/>
      <c r="F60" s="453"/>
      <c r="G60" s="116"/>
      <c r="H60" s="456"/>
      <c r="I60" s="456"/>
      <c r="J60" s="456"/>
      <c r="K60" s="456"/>
      <c r="L60" s="456"/>
      <c r="M60" s="456"/>
      <c r="N60" s="456"/>
      <c r="O60" s="456"/>
      <c r="P60" s="456"/>
      <c r="Q60" s="456"/>
      <c r="R60" s="841" t="s">
        <v>50</v>
      </c>
      <c r="S60" s="842"/>
      <c r="T60" s="447"/>
      <c r="U60" s="64">
        <f>SUM(U57:U59)</f>
        <v>6404</v>
      </c>
      <c r="V60" s="463"/>
      <c r="W60" s="463"/>
      <c r="X60" s="463"/>
    </row>
    <row r="61" spans="1:25" s="38" customFormat="1" ht="20.25" customHeight="1" x14ac:dyDescent="0.25">
      <c r="A61" s="465"/>
      <c r="B61" s="464"/>
      <c r="C61" s="466"/>
      <c r="D61" s="466"/>
      <c r="E61" s="466"/>
      <c r="F61" s="466"/>
      <c r="G61" s="116"/>
      <c r="H61" s="467"/>
      <c r="I61" s="467"/>
      <c r="J61" s="467"/>
      <c r="K61" s="467"/>
      <c r="L61" s="467"/>
      <c r="M61" s="467"/>
      <c r="N61" s="467"/>
      <c r="O61" s="467"/>
      <c r="P61" s="467"/>
      <c r="Q61" s="467"/>
      <c r="R61" s="459"/>
      <c r="S61" s="459"/>
      <c r="T61" s="461"/>
      <c r="U61" s="474"/>
      <c r="V61" s="472"/>
      <c r="W61" s="472"/>
      <c r="X61" s="472"/>
    </row>
    <row r="62" spans="1:25" s="38" customFormat="1" ht="20.25" customHeight="1" x14ac:dyDescent="0.25">
      <c r="A62" s="468"/>
      <c r="B62" s="469"/>
      <c r="C62" s="470"/>
      <c r="D62" s="470"/>
      <c r="E62" s="470"/>
      <c r="F62" s="470"/>
      <c r="G62" s="116"/>
      <c r="H62" s="471"/>
      <c r="I62" s="471"/>
      <c r="J62" s="471"/>
      <c r="K62" s="471"/>
      <c r="L62" s="471"/>
      <c r="M62" s="471"/>
      <c r="N62" s="471"/>
      <c r="O62" s="471"/>
      <c r="P62" s="471"/>
      <c r="Q62" s="471"/>
      <c r="R62" s="460"/>
      <c r="S62" s="460"/>
      <c r="T62" s="461"/>
      <c r="U62" s="475"/>
      <c r="V62" s="473"/>
      <c r="W62" s="473"/>
      <c r="X62" s="473"/>
    </row>
    <row r="63" spans="1:25" s="38" customFormat="1" ht="28.5" customHeight="1" x14ac:dyDescent="0.25">
      <c r="A63" s="241" t="s">
        <v>20</v>
      </c>
      <c r="B63" s="133" t="s">
        <v>97</v>
      </c>
      <c r="C63" s="242" t="s">
        <v>1</v>
      </c>
      <c r="D63" s="243" t="s">
        <v>2</v>
      </c>
      <c r="E63" s="243" t="s">
        <v>3</v>
      </c>
      <c r="F63" s="243" t="s">
        <v>4</v>
      </c>
      <c r="G63" s="393"/>
      <c r="H63" s="244" t="s">
        <v>101</v>
      </c>
      <c r="I63" s="200" t="s">
        <v>102</v>
      </c>
      <c r="J63" s="200" t="s">
        <v>103</v>
      </c>
      <c r="K63" s="200" t="s">
        <v>104</v>
      </c>
      <c r="L63" s="200" t="s">
        <v>105</v>
      </c>
      <c r="M63" s="200" t="s">
        <v>106</v>
      </c>
      <c r="N63" s="200" t="s">
        <v>107</v>
      </c>
      <c r="O63" s="200" t="s">
        <v>108</v>
      </c>
      <c r="P63" s="200" t="s">
        <v>109</v>
      </c>
      <c r="Q63" s="200" t="s">
        <v>110</v>
      </c>
      <c r="R63" s="200" t="s">
        <v>5</v>
      </c>
      <c r="S63" s="251" t="s">
        <v>111</v>
      </c>
      <c r="T63" s="407"/>
      <c r="U63" s="420" t="s">
        <v>26</v>
      </c>
      <c r="V63" s="462"/>
      <c r="W63" s="462"/>
      <c r="X63" s="462"/>
    </row>
    <row r="64" spans="1:25" s="164" customFormat="1" x14ac:dyDescent="0.25">
      <c r="A64" s="423"/>
      <c r="B64" s="162" t="s">
        <v>18</v>
      </c>
      <c r="C64" s="130"/>
      <c r="D64" s="158"/>
      <c r="E64" s="158"/>
      <c r="F64" s="158"/>
      <c r="G64" s="393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407"/>
      <c r="U64" s="158"/>
      <c r="V64" s="462"/>
      <c r="W64" s="462"/>
      <c r="X64" s="462"/>
    </row>
    <row r="65" spans="1:25" x14ac:dyDescent="0.25">
      <c r="A65" s="438"/>
      <c r="B65" s="804" t="s">
        <v>46</v>
      </c>
      <c r="C65" s="432"/>
      <c r="D65" s="1"/>
      <c r="E65" s="1"/>
      <c r="F65" s="1"/>
      <c r="G65" s="403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282"/>
      <c r="U65" s="60"/>
      <c r="V65" s="462"/>
      <c r="W65" s="462"/>
      <c r="X65" s="462"/>
      <c r="Y65" s="38"/>
    </row>
    <row r="66" spans="1:25" ht="23.25" x14ac:dyDescent="0.25">
      <c r="A66" s="817">
        <v>9</v>
      </c>
      <c r="B66" s="817"/>
      <c r="C66" s="449" t="s">
        <v>182</v>
      </c>
      <c r="D66" s="2">
        <v>3</v>
      </c>
      <c r="E66" s="2">
        <v>8</v>
      </c>
      <c r="F66" s="2">
        <f>D66*E66</f>
        <v>24</v>
      </c>
      <c r="G66" s="403"/>
      <c r="H66" s="43">
        <f>+H10*F66</f>
        <v>0</v>
      </c>
      <c r="I66" s="43">
        <f>+I10*F66</f>
        <v>0</v>
      </c>
      <c r="J66" s="43">
        <f>+J10*F66</f>
        <v>240</v>
      </c>
      <c r="K66" s="43">
        <f>+K10*F66</f>
        <v>432</v>
      </c>
      <c r="L66" s="43">
        <f>+L10*F66</f>
        <v>504</v>
      </c>
      <c r="M66" s="43">
        <f t="shared" ref="M66:S66" si="16">$F$66*M10</f>
        <v>528</v>
      </c>
      <c r="N66" s="43">
        <f t="shared" si="16"/>
        <v>504</v>
      </c>
      <c r="O66" s="43">
        <f t="shared" si="16"/>
        <v>552</v>
      </c>
      <c r="P66" s="43">
        <f t="shared" si="16"/>
        <v>480</v>
      </c>
      <c r="Q66" s="43">
        <f t="shared" si="16"/>
        <v>456</v>
      </c>
      <c r="R66" s="43">
        <f t="shared" si="16"/>
        <v>480</v>
      </c>
      <c r="S66" s="43">
        <f t="shared" si="16"/>
        <v>504</v>
      </c>
      <c r="T66" s="282"/>
      <c r="U66" s="58">
        <f>SUM(H66:S66)</f>
        <v>4680</v>
      </c>
      <c r="V66" s="462"/>
      <c r="W66" s="462"/>
      <c r="X66" s="462"/>
      <c r="Y66" s="38"/>
    </row>
    <row r="67" spans="1:25" s="38" customFormat="1" ht="6" customHeight="1" x14ac:dyDescent="0.25">
      <c r="A67" s="817"/>
      <c r="B67" s="817"/>
      <c r="C67" s="432"/>
      <c r="D67" s="1"/>
      <c r="E67" s="1"/>
      <c r="F67" s="1"/>
      <c r="G67" s="403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282"/>
      <c r="U67" s="58"/>
      <c r="V67" s="462"/>
      <c r="W67" s="462"/>
      <c r="X67" s="462"/>
    </row>
    <row r="68" spans="1:25" s="38" customFormat="1" ht="23.25" x14ac:dyDescent="0.25">
      <c r="A68" s="805"/>
      <c r="B68" s="805"/>
      <c r="C68" s="548" t="s">
        <v>183</v>
      </c>
      <c r="D68" s="2">
        <v>2</v>
      </c>
      <c r="E68" s="2">
        <v>4</v>
      </c>
      <c r="F68" s="2">
        <f>D68*E68</f>
        <v>8</v>
      </c>
      <c r="G68" s="403"/>
      <c r="H68" s="57">
        <f>+H11*F68</f>
        <v>0</v>
      </c>
      <c r="I68" s="57">
        <f>+I11*F68</f>
        <v>0</v>
      </c>
      <c r="J68" s="57">
        <f>+J11*F68</f>
        <v>16</v>
      </c>
      <c r="K68" s="57">
        <f>+K11*F68</f>
        <v>40</v>
      </c>
      <c r="L68" s="57">
        <f t="shared" ref="L68:S68" si="17">$F$68*L11</f>
        <v>32</v>
      </c>
      <c r="M68" s="57">
        <f t="shared" si="17"/>
        <v>32</v>
      </c>
      <c r="N68" s="57">
        <f t="shared" si="17"/>
        <v>40</v>
      </c>
      <c r="O68" s="57">
        <f t="shared" si="17"/>
        <v>32</v>
      </c>
      <c r="P68" s="57">
        <f t="shared" si="17"/>
        <v>32</v>
      </c>
      <c r="Q68" s="57">
        <f t="shared" si="17"/>
        <v>40</v>
      </c>
      <c r="R68" s="57">
        <f t="shared" si="17"/>
        <v>32</v>
      </c>
      <c r="S68" s="57">
        <f t="shared" si="17"/>
        <v>40</v>
      </c>
      <c r="T68" s="282"/>
      <c r="U68" s="58">
        <f>SUM(H68:S68)</f>
        <v>336</v>
      </c>
      <c r="V68" s="462"/>
      <c r="W68" s="462"/>
      <c r="X68" s="462"/>
    </row>
    <row r="69" spans="1:25" s="38" customFormat="1" ht="20.25" customHeight="1" x14ac:dyDescent="0.25">
      <c r="A69" s="451"/>
      <c r="B69" s="464"/>
      <c r="C69" s="453"/>
      <c r="D69" s="453"/>
      <c r="E69" s="453"/>
      <c r="F69" s="453"/>
      <c r="G69" s="116"/>
      <c r="H69" s="456"/>
      <c r="I69" s="456"/>
      <c r="J69" s="456"/>
      <c r="K69" s="456"/>
      <c r="L69" s="456"/>
      <c r="M69" s="456"/>
      <c r="N69" s="456"/>
      <c r="O69" s="456"/>
      <c r="P69" s="456"/>
      <c r="Q69" s="456"/>
      <c r="R69" s="841" t="s">
        <v>51</v>
      </c>
      <c r="S69" s="842"/>
      <c r="T69" s="447"/>
      <c r="U69" s="64">
        <f>SUM(U66:U68)</f>
        <v>5016</v>
      </c>
      <c r="V69" s="463"/>
      <c r="W69" s="463"/>
      <c r="X69" s="463"/>
    </row>
    <row r="70" spans="1:25" s="38" customFormat="1" ht="20.25" customHeight="1" x14ac:dyDescent="0.25">
      <c r="A70" s="465"/>
      <c r="B70" s="464" t="s">
        <v>262</v>
      </c>
      <c r="C70" s="466"/>
      <c r="D70" s="466"/>
      <c r="E70" s="466"/>
      <c r="F70" s="466"/>
      <c r="G70" s="116"/>
      <c r="H70" s="467"/>
      <c r="I70" s="467"/>
      <c r="J70" s="467"/>
      <c r="K70" s="467"/>
      <c r="L70" s="467"/>
      <c r="M70" s="467"/>
      <c r="N70" s="467"/>
      <c r="O70" s="467"/>
      <c r="P70" s="467"/>
      <c r="Q70" s="467"/>
      <c r="R70" s="459"/>
      <c r="S70" s="459"/>
      <c r="T70" s="461"/>
      <c r="U70" s="474"/>
      <c r="V70" s="472"/>
      <c r="W70" s="472"/>
      <c r="X70" s="472"/>
    </row>
    <row r="71" spans="1:25" s="38" customFormat="1" ht="20.25" customHeight="1" x14ac:dyDescent="0.25">
      <c r="A71" s="468"/>
      <c r="B71" s="469"/>
      <c r="C71" s="470"/>
      <c r="D71" s="470"/>
      <c r="E71" s="470"/>
      <c r="F71" s="470"/>
      <c r="G71" s="116"/>
      <c r="H71" s="471"/>
      <c r="I71" s="471"/>
      <c r="J71" s="471"/>
      <c r="K71" s="471"/>
      <c r="L71" s="471"/>
      <c r="M71" s="471"/>
      <c r="N71" s="471"/>
      <c r="O71" s="471"/>
      <c r="P71" s="471"/>
      <c r="Q71" s="471"/>
      <c r="R71" s="460"/>
      <c r="S71" s="460"/>
      <c r="T71" s="461"/>
      <c r="U71" s="475"/>
      <c r="V71" s="473"/>
      <c r="W71" s="473"/>
      <c r="X71" s="473"/>
    </row>
    <row r="72" spans="1:25" s="38" customFormat="1" ht="28.5" customHeight="1" x14ac:dyDescent="0.25">
      <c r="A72" s="241" t="s">
        <v>20</v>
      </c>
      <c r="B72" s="133" t="s">
        <v>97</v>
      </c>
      <c r="C72" s="242" t="s">
        <v>1</v>
      </c>
      <c r="D72" s="243" t="s">
        <v>2</v>
      </c>
      <c r="E72" s="243" t="s">
        <v>3</v>
      </c>
      <c r="F72" s="243" t="s">
        <v>4</v>
      </c>
      <c r="G72" s="393"/>
      <c r="H72" s="244" t="s">
        <v>101</v>
      </c>
      <c r="I72" s="200" t="s">
        <v>102</v>
      </c>
      <c r="J72" s="200" t="s">
        <v>103</v>
      </c>
      <c r="K72" s="200" t="s">
        <v>104</v>
      </c>
      <c r="L72" s="200" t="s">
        <v>105</v>
      </c>
      <c r="M72" s="200" t="s">
        <v>106</v>
      </c>
      <c r="N72" s="200" t="s">
        <v>107</v>
      </c>
      <c r="O72" s="200" t="s">
        <v>108</v>
      </c>
      <c r="P72" s="200" t="s">
        <v>109</v>
      </c>
      <c r="Q72" s="200" t="s">
        <v>110</v>
      </c>
      <c r="R72" s="200" t="s">
        <v>5</v>
      </c>
      <c r="S72" s="251" t="s">
        <v>111</v>
      </c>
      <c r="T72" s="407"/>
      <c r="U72" s="420" t="s">
        <v>26</v>
      </c>
      <c r="V72" s="462"/>
      <c r="W72" s="462"/>
      <c r="X72" s="462"/>
    </row>
    <row r="73" spans="1:25" ht="7.5" customHeight="1" x14ac:dyDescent="0.25">
      <c r="A73" s="806">
        <v>10</v>
      </c>
      <c r="B73" s="797" t="s">
        <v>47</v>
      </c>
      <c r="C73" s="432"/>
      <c r="D73" s="1"/>
      <c r="E73" s="1"/>
      <c r="F73" s="1"/>
      <c r="G73" s="403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282"/>
      <c r="U73" s="60"/>
      <c r="V73" s="462"/>
      <c r="W73" s="462"/>
      <c r="X73" s="462"/>
      <c r="Y73" s="38"/>
    </row>
    <row r="74" spans="1:25" ht="23.25" x14ac:dyDescent="0.25">
      <c r="A74" s="817"/>
      <c r="B74" s="818"/>
      <c r="C74" s="449" t="s">
        <v>139</v>
      </c>
      <c r="D74" s="527">
        <v>4</v>
      </c>
      <c r="E74" s="527">
        <v>8</v>
      </c>
      <c r="F74" s="527">
        <f>D74*E74</f>
        <v>32</v>
      </c>
      <c r="G74" s="403"/>
      <c r="H74" s="43">
        <f>+H10*F74</f>
        <v>0</v>
      </c>
      <c r="I74" s="43">
        <f>+I10*F74</f>
        <v>0</v>
      </c>
      <c r="J74" s="43">
        <f>+J10*F74</f>
        <v>320</v>
      </c>
      <c r="K74" s="43">
        <f>+K10*F74</f>
        <v>576</v>
      </c>
      <c r="L74" s="43">
        <f t="shared" ref="L74:S74" si="18">$F$74*L10</f>
        <v>672</v>
      </c>
      <c r="M74" s="43">
        <f t="shared" si="18"/>
        <v>704</v>
      </c>
      <c r="N74" s="43">
        <f t="shared" si="18"/>
        <v>672</v>
      </c>
      <c r="O74" s="43">
        <f t="shared" si="18"/>
        <v>736</v>
      </c>
      <c r="P74" s="43">
        <f t="shared" si="18"/>
        <v>640</v>
      </c>
      <c r="Q74" s="43">
        <f t="shared" si="18"/>
        <v>608</v>
      </c>
      <c r="R74" s="43">
        <f t="shared" si="18"/>
        <v>640</v>
      </c>
      <c r="S74" s="43">
        <f t="shared" si="18"/>
        <v>672</v>
      </c>
      <c r="T74" s="282"/>
      <c r="U74" s="58">
        <f>SUM(H74:S74)</f>
        <v>6240</v>
      </c>
      <c r="V74" s="462"/>
      <c r="W74" s="462"/>
      <c r="X74" s="462"/>
      <c r="Y74" s="38"/>
    </row>
    <row r="75" spans="1:25" s="164" customFormat="1" ht="4.5" customHeight="1" x14ac:dyDescent="0.25">
      <c r="A75" s="817"/>
      <c r="B75" s="818"/>
      <c r="C75" s="450"/>
      <c r="D75" s="423"/>
      <c r="E75" s="423"/>
      <c r="F75" s="423"/>
      <c r="G75" s="403"/>
      <c r="H75" s="405"/>
      <c r="I75" s="405"/>
      <c r="J75" s="405"/>
      <c r="K75" s="405"/>
      <c r="L75" s="405"/>
      <c r="M75" s="405"/>
      <c r="N75" s="405"/>
      <c r="O75" s="405"/>
      <c r="P75" s="405"/>
      <c r="Q75" s="405"/>
      <c r="R75" s="405"/>
      <c r="S75" s="405"/>
      <c r="T75" s="282"/>
      <c r="U75" s="130"/>
      <c r="V75" s="462"/>
      <c r="W75" s="462"/>
      <c r="X75" s="462"/>
    </row>
    <row r="76" spans="1:25" s="38" customFormat="1" ht="23.25" x14ac:dyDescent="0.25">
      <c r="A76" s="817"/>
      <c r="B76" s="818"/>
      <c r="C76" s="449" t="s">
        <v>184</v>
      </c>
      <c r="D76" s="527">
        <v>2</v>
      </c>
      <c r="E76" s="527">
        <v>8</v>
      </c>
      <c r="F76" s="527">
        <f>D76*E76</f>
        <v>16</v>
      </c>
      <c r="G76" s="403"/>
      <c r="H76" s="43">
        <f>+H10*F76</f>
        <v>0</v>
      </c>
      <c r="I76" s="43">
        <f>+I10*F76</f>
        <v>0</v>
      </c>
      <c r="J76" s="43">
        <f>+J10*F76</f>
        <v>160</v>
      </c>
      <c r="K76" s="43">
        <f>+K10*F76</f>
        <v>288</v>
      </c>
      <c r="L76" s="43">
        <f>+L10*F76</f>
        <v>336</v>
      </c>
      <c r="M76" s="43">
        <f>+M10*F76</f>
        <v>352</v>
      </c>
      <c r="N76" s="43">
        <f t="shared" ref="N76:S76" si="19">$F$76*N10</f>
        <v>336</v>
      </c>
      <c r="O76" s="43">
        <f t="shared" si="19"/>
        <v>368</v>
      </c>
      <c r="P76" s="43">
        <f t="shared" si="19"/>
        <v>320</v>
      </c>
      <c r="Q76" s="43">
        <f t="shared" si="19"/>
        <v>304</v>
      </c>
      <c r="R76" s="43">
        <f t="shared" si="19"/>
        <v>320</v>
      </c>
      <c r="S76" s="43">
        <f t="shared" si="19"/>
        <v>336</v>
      </c>
      <c r="T76" s="282"/>
      <c r="U76" s="58">
        <f>SUM(H76:S76)</f>
        <v>3120</v>
      </c>
      <c r="V76" s="462"/>
      <c r="W76" s="462"/>
      <c r="X76" s="462"/>
    </row>
    <row r="77" spans="1:25" s="38" customFormat="1" ht="5.25" customHeight="1" x14ac:dyDescent="0.25">
      <c r="A77" s="817"/>
      <c r="B77" s="818"/>
      <c r="C77" s="432"/>
      <c r="D77" s="526"/>
      <c r="E77" s="526"/>
      <c r="F77" s="526"/>
      <c r="G77" s="403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282"/>
      <c r="U77" s="58"/>
      <c r="V77" s="462"/>
      <c r="W77" s="462"/>
      <c r="X77" s="462"/>
    </row>
    <row r="78" spans="1:25" s="38" customFormat="1" ht="23.25" x14ac:dyDescent="0.25">
      <c r="A78" s="805"/>
      <c r="B78" s="798"/>
      <c r="C78" s="548" t="s">
        <v>186</v>
      </c>
      <c r="D78" s="527">
        <v>2</v>
      </c>
      <c r="E78" s="527">
        <v>4</v>
      </c>
      <c r="F78" s="527">
        <f>D78*E78</f>
        <v>8</v>
      </c>
      <c r="G78" s="403"/>
      <c r="H78" s="57">
        <f>+H11*F78</f>
        <v>0</v>
      </c>
      <c r="I78" s="57">
        <f>+I11*F78</f>
        <v>0</v>
      </c>
      <c r="J78" s="57">
        <f>+J11*F78</f>
        <v>16</v>
      </c>
      <c r="K78" s="114">
        <f>+K11+F78</f>
        <v>13</v>
      </c>
      <c r="L78" s="57">
        <f t="shared" ref="L78:S78" si="20">$F$78*L11</f>
        <v>32</v>
      </c>
      <c r="M78" s="57">
        <f t="shared" si="20"/>
        <v>32</v>
      </c>
      <c r="N78" s="57">
        <f t="shared" si="20"/>
        <v>40</v>
      </c>
      <c r="O78" s="57">
        <f t="shared" si="20"/>
        <v>32</v>
      </c>
      <c r="P78" s="57">
        <f t="shared" si="20"/>
        <v>32</v>
      </c>
      <c r="Q78" s="57">
        <f t="shared" si="20"/>
        <v>40</v>
      </c>
      <c r="R78" s="57">
        <f t="shared" si="20"/>
        <v>32</v>
      </c>
      <c r="S78" s="57">
        <f t="shared" si="20"/>
        <v>40</v>
      </c>
      <c r="T78" s="282"/>
      <c r="U78" s="58">
        <f>SUM(H78:S78)</f>
        <v>309</v>
      </c>
      <c r="V78" s="462"/>
      <c r="W78" s="462"/>
      <c r="X78" s="462"/>
    </row>
    <row r="79" spans="1:25" ht="4.5" customHeight="1" x14ac:dyDescent="0.25">
      <c r="A79" s="806">
        <v>11</v>
      </c>
      <c r="B79" s="797" t="s">
        <v>48</v>
      </c>
      <c r="C79" s="432"/>
      <c r="D79" s="526"/>
      <c r="E79" s="526"/>
      <c r="F79" s="526"/>
      <c r="G79" s="403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282"/>
      <c r="U79" s="60"/>
      <c r="V79" s="462"/>
      <c r="W79" s="462"/>
      <c r="X79" s="462"/>
      <c r="Y79" s="38"/>
    </row>
    <row r="80" spans="1:25" ht="23.25" x14ac:dyDescent="0.25">
      <c r="A80" s="817"/>
      <c r="B80" s="818"/>
      <c r="C80" s="449" t="s">
        <v>98</v>
      </c>
      <c r="D80" s="527">
        <v>1</v>
      </c>
      <c r="E80" s="527">
        <v>5</v>
      </c>
      <c r="F80" s="527">
        <f>D80*E80</f>
        <v>5</v>
      </c>
      <c r="G80" s="403"/>
      <c r="H80" s="43">
        <f>+H10*F80</f>
        <v>0</v>
      </c>
      <c r="I80" s="115">
        <f>+I10*F80</f>
        <v>0</v>
      </c>
      <c r="J80" s="43">
        <f>+J10*F80</f>
        <v>50</v>
      </c>
      <c r="K80" s="43">
        <f>+K10*F80</f>
        <v>90</v>
      </c>
      <c r="L80" s="43">
        <f>+L10*F80</f>
        <v>105</v>
      </c>
      <c r="M80" s="43">
        <f t="shared" ref="M80:S80" si="21">$F$80*M10</f>
        <v>110</v>
      </c>
      <c r="N80" s="43">
        <f t="shared" si="21"/>
        <v>105</v>
      </c>
      <c r="O80" s="43">
        <f t="shared" si="21"/>
        <v>115</v>
      </c>
      <c r="P80" s="43">
        <f t="shared" si="21"/>
        <v>100</v>
      </c>
      <c r="Q80" s="43">
        <f t="shared" si="21"/>
        <v>95</v>
      </c>
      <c r="R80" s="43">
        <f t="shared" si="21"/>
        <v>100</v>
      </c>
      <c r="S80" s="43">
        <f t="shared" si="21"/>
        <v>105</v>
      </c>
      <c r="T80" s="282"/>
      <c r="U80" s="58">
        <f>SUM(H80:S80)</f>
        <v>975</v>
      </c>
      <c r="V80" s="462"/>
      <c r="W80" s="462"/>
      <c r="X80" s="462"/>
      <c r="Y80" s="38"/>
    </row>
    <row r="81" spans="1:25" s="164" customFormat="1" ht="4.5" customHeight="1" x14ac:dyDescent="0.25">
      <c r="A81" s="817"/>
      <c r="B81" s="818"/>
      <c r="C81" s="450"/>
      <c r="D81" s="423"/>
      <c r="E81" s="423"/>
      <c r="F81" s="423"/>
      <c r="G81" s="403"/>
      <c r="H81" s="405"/>
      <c r="I81" s="476"/>
      <c r="J81" s="405"/>
      <c r="K81" s="405"/>
      <c r="L81" s="405"/>
      <c r="M81" s="405"/>
      <c r="N81" s="405"/>
      <c r="O81" s="405"/>
      <c r="P81" s="405"/>
      <c r="Q81" s="405"/>
      <c r="R81" s="405"/>
      <c r="S81" s="405"/>
      <c r="T81" s="282"/>
      <c r="U81" s="130"/>
      <c r="V81" s="462"/>
      <c r="W81" s="462"/>
      <c r="X81" s="462"/>
    </row>
    <row r="82" spans="1:25" s="38" customFormat="1" ht="23.25" x14ac:dyDescent="0.25">
      <c r="A82" s="805"/>
      <c r="B82" s="798"/>
      <c r="C82" s="449" t="s">
        <v>185</v>
      </c>
      <c r="D82" s="527">
        <v>1</v>
      </c>
      <c r="E82" s="527">
        <v>6</v>
      </c>
      <c r="F82" s="527">
        <f>D82*E82</f>
        <v>6</v>
      </c>
      <c r="G82" s="403"/>
      <c r="H82" s="43">
        <f>+H10*F82</f>
        <v>0</v>
      </c>
      <c r="I82" s="43">
        <f>+I10*F82</f>
        <v>0</v>
      </c>
      <c r="J82" s="43">
        <f>+J10*F82</f>
        <v>60</v>
      </c>
      <c r="K82" s="43">
        <f>+K10*F82</f>
        <v>108</v>
      </c>
      <c r="L82" s="43">
        <f>+L10*F82</f>
        <v>126</v>
      </c>
      <c r="M82" s="43">
        <f t="shared" ref="M82:S82" si="22">$F$82*M10</f>
        <v>132</v>
      </c>
      <c r="N82" s="43">
        <f t="shared" si="22"/>
        <v>126</v>
      </c>
      <c r="O82" s="43">
        <f t="shared" si="22"/>
        <v>138</v>
      </c>
      <c r="P82" s="43">
        <f t="shared" si="22"/>
        <v>120</v>
      </c>
      <c r="Q82" s="43">
        <f t="shared" si="22"/>
        <v>114</v>
      </c>
      <c r="R82" s="43">
        <f t="shared" si="22"/>
        <v>120</v>
      </c>
      <c r="S82" s="43">
        <f t="shared" si="22"/>
        <v>126</v>
      </c>
      <c r="T82" s="282"/>
      <c r="U82" s="58">
        <f>SUM(H82:S82)</f>
        <v>1170</v>
      </c>
      <c r="V82" s="462"/>
      <c r="W82" s="462"/>
      <c r="X82" s="462"/>
    </row>
    <row r="83" spans="1:25" ht="18.75" customHeight="1" x14ac:dyDescent="0.25">
      <c r="A83" s="148"/>
      <c r="B83" s="167"/>
      <c r="C83" s="477"/>
      <c r="D83" s="478"/>
      <c r="E83" s="478"/>
      <c r="F83" s="478"/>
      <c r="G83" s="116"/>
      <c r="H83" s="478"/>
      <c r="I83" s="478"/>
      <c r="J83" s="478"/>
      <c r="K83" s="478"/>
      <c r="L83" s="478"/>
      <c r="M83" s="478"/>
      <c r="N83" s="478"/>
      <c r="O83" s="478"/>
      <c r="P83" s="478"/>
      <c r="Q83" s="478"/>
      <c r="R83" s="841" t="s">
        <v>52</v>
      </c>
      <c r="S83" s="842"/>
      <c r="T83" s="447"/>
      <c r="U83" s="67">
        <f>SUM(U74:U82)</f>
        <v>11814</v>
      </c>
      <c r="V83" s="462"/>
      <c r="W83" s="462"/>
      <c r="X83" s="462"/>
      <c r="Y83" s="38"/>
    </row>
    <row r="84" spans="1:25" s="38" customFormat="1" ht="18.75" customHeight="1" x14ac:dyDescent="0.25">
      <c r="A84" s="30"/>
      <c r="B84" s="10"/>
      <c r="C84" s="12"/>
      <c r="D84" s="72"/>
      <c r="E84" s="72"/>
      <c r="F84" s="72"/>
      <c r="G84" s="116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226"/>
      <c r="S84" s="226"/>
      <c r="T84" s="461"/>
      <c r="U84" s="480"/>
      <c r="V84" s="148"/>
      <c r="W84" s="479"/>
      <c r="X84" s="148"/>
    </row>
    <row r="85" spans="1:25" s="38" customFormat="1" x14ac:dyDescent="0.25">
      <c r="A85" s="30"/>
      <c r="B85" s="10"/>
      <c r="C85" s="12"/>
      <c r="D85" s="72">
        <f>SUM(D16:D84)</f>
        <v>41</v>
      </c>
      <c r="E85" s="72"/>
      <c r="F85" s="72"/>
      <c r="G85" s="116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834" t="s">
        <v>69</v>
      </c>
      <c r="S85" s="835"/>
      <c r="T85" s="447"/>
      <c r="U85" s="139">
        <f>U51+U60+U69+U83</f>
        <v>40004</v>
      </c>
      <c r="V85" s="30"/>
      <c r="W85" s="73"/>
      <c r="X85" s="30"/>
    </row>
    <row r="86" spans="1:25" s="38" customFormat="1" x14ac:dyDescent="0.25">
      <c r="A86" s="30"/>
      <c r="B86" s="10"/>
      <c r="C86" s="12"/>
      <c r="D86" s="72"/>
      <c r="E86" s="72"/>
      <c r="F86" s="72"/>
      <c r="G86" s="116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481"/>
      <c r="S86" s="481"/>
      <c r="T86" s="461"/>
      <c r="U86" s="27"/>
      <c r="V86" s="30"/>
      <c r="W86" s="73"/>
      <c r="X86" s="30"/>
    </row>
    <row r="87" spans="1:25" s="38" customFormat="1" x14ac:dyDescent="0.25">
      <c r="A87" s="30"/>
      <c r="B87" s="10"/>
      <c r="C87" s="12"/>
      <c r="D87" s="72"/>
      <c r="E87" s="72"/>
      <c r="F87" s="72"/>
      <c r="G87" s="116"/>
      <c r="H87" s="85">
        <f t="shared" ref="H87:S87" si="23">H16+H18+H20+H22+H44+H46+H48+H50+H57+H59+H66+H68+H74+H76+H78+H80+H82+H24+H26+H28+H30+H32+H34+H36+H38+H40+H42</f>
        <v>0</v>
      </c>
      <c r="I87" s="85">
        <f t="shared" si="23"/>
        <v>0</v>
      </c>
      <c r="J87" s="85">
        <f t="shared" si="23"/>
        <v>2054</v>
      </c>
      <c r="K87" s="85">
        <f t="shared" si="23"/>
        <v>3687</v>
      </c>
      <c r="L87" s="85">
        <f t="shared" si="23"/>
        <v>4301</v>
      </c>
      <c r="M87" s="85">
        <f t="shared" si="23"/>
        <v>4506</v>
      </c>
      <c r="N87" s="85">
        <f t="shared" si="23"/>
        <v>4317</v>
      </c>
      <c r="O87" s="85">
        <f t="shared" si="23"/>
        <v>4707</v>
      </c>
      <c r="P87" s="85">
        <f t="shared" si="23"/>
        <v>4100</v>
      </c>
      <c r="Q87" s="85">
        <f t="shared" si="23"/>
        <v>3911</v>
      </c>
      <c r="R87" s="85">
        <f t="shared" si="23"/>
        <v>4104</v>
      </c>
      <c r="S87" s="85">
        <f t="shared" si="23"/>
        <v>4317</v>
      </c>
      <c r="T87" s="448"/>
      <c r="U87" s="73"/>
      <c r="V87" s="30"/>
      <c r="W87" s="73"/>
      <c r="X87" s="30"/>
    </row>
    <row r="88" spans="1:25" s="38" customFormat="1" x14ac:dyDescent="0.25">
      <c r="A88" s="30"/>
      <c r="B88" s="10"/>
      <c r="C88" s="12"/>
      <c r="D88" s="72"/>
      <c r="E88" s="72"/>
      <c r="F88" s="72"/>
      <c r="G88" s="116"/>
      <c r="H88" s="482"/>
      <c r="I88" s="482"/>
      <c r="J88" s="482"/>
      <c r="K88" s="482"/>
      <c r="L88" s="482"/>
      <c r="M88" s="482"/>
      <c r="N88" s="482"/>
      <c r="O88" s="482"/>
      <c r="P88" s="482"/>
      <c r="Q88" s="482"/>
      <c r="R88" s="482"/>
      <c r="S88" s="482"/>
      <c r="T88" s="482">
        <f t="shared" ref="T88" si="24">T87*55</f>
        <v>0</v>
      </c>
      <c r="U88" s="73"/>
      <c r="V88" s="30"/>
      <c r="W88" s="73"/>
      <c r="X88" s="30"/>
    </row>
    <row r="89" spans="1:25" x14ac:dyDescent="0.25">
      <c r="A89" s="38"/>
      <c r="B89" s="38"/>
      <c r="C89" s="38"/>
      <c r="D89" s="38"/>
      <c r="E89" s="833"/>
      <c r="F89" s="833"/>
      <c r="G89" s="116"/>
      <c r="J89" s="833"/>
      <c r="K89" s="833"/>
      <c r="L89" s="74"/>
      <c r="M89" s="74"/>
      <c r="N89" s="74"/>
      <c r="O89" s="74"/>
      <c r="P89" s="74"/>
      <c r="Q89" s="74"/>
      <c r="R89" s="74"/>
      <c r="S89" s="74"/>
      <c r="T89" s="406"/>
      <c r="U89" s="38"/>
      <c r="V89" s="38"/>
      <c r="W89" s="38"/>
      <c r="X89" s="38"/>
      <c r="Y89" s="38"/>
    </row>
    <row r="90" spans="1:25" s="38" customFormat="1" x14ac:dyDescent="0.25">
      <c r="E90" s="528"/>
      <c r="F90" s="528"/>
      <c r="G90" s="116"/>
      <c r="J90" s="833"/>
      <c r="K90" s="833"/>
      <c r="L90" s="74"/>
      <c r="M90" s="74"/>
      <c r="N90" s="74"/>
      <c r="O90" s="74"/>
      <c r="P90" s="74"/>
      <c r="Q90" s="74"/>
      <c r="R90" s="74"/>
      <c r="S90" s="74"/>
      <c r="T90" s="406"/>
    </row>
    <row r="91" spans="1:25" ht="24.75" customHeight="1" x14ac:dyDescent="0.25">
      <c r="J91" s="833"/>
      <c r="K91" s="833"/>
      <c r="L91" s="836" t="s">
        <v>73</v>
      </c>
      <c r="M91" s="837"/>
      <c r="N91" s="837"/>
      <c r="O91" s="837"/>
      <c r="P91" s="837"/>
      <c r="Q91" s="838"/>
      <c r="R91" s="10"/>
      <c r="U91" s="38"/>
    </row>
    <row r="92" spans="1:25" ht="7.5" customHeight="1" x14ac:dyDescent="0.25">
      <c r="L92" s="10"/>
      <c r="M92" s="10"/>
      <c r="N92" s="10"/>
      <c r="O92" s="10"/>
      <c r="P92" s="10"/>
      <c r="Q92" s="10"/>
      <c r="R92" s="10"/>
    </row>
    <row r="93" spans="1:25" ht="27" customHeight="1" x14ac:dyDescent="0.25">
      <c r="G93" s="446"/>
      <c r="H93" s="826" t="s">
        <v>23</v>
      </c>
      <c r="I93" s="826"/>
      <c r="J93" s="783" t="s">
        <v>2</v>
      </c>
      <c r="K93" s="783"/>
      <c r="L93" s="785" t="s">
        <v>27</v>
      </c>
      <c r="M93" s="785"/>
      <c r="N93" s="38"/>
      <c r="O93" s="38"/>
      <c r="P93" s="38"/>
      <c r="Q93" s="38"/>
      <c r="R93" s="38"/>
      <c r="S93" s="38"/>
      <c r="T93" s="38"/>
      <c r="U93" s="38"/>
      <c r="V93" s="38"/>
    </row>
    <row r="94" spans="1:25" ht="24" customHeight="1" x14ac:dyDescent="0.25">
      <c r="G94" s="446"/>
      <c r="H94" s="849" t="s">
        <v>0</v>
      </c>
      <c r="I94" s="849"/>
      <c r="J94" s="784">
        <f>D16+D18+D20+D22+D44+D46+D48+D50+D24+D26+D28+D30+D32+D34+D36+D38+D40+D42</f>
        <v>21</v>
      </c>
      <c r="K94" s="784"/>
      <c r="L94" s="782">
        <f>U51</f>
        <v>16770</v>
      </c>
      <c r="M94" s="782"/>
      <c r="N94" s="38"/>
      <c r="O94" s="38"/>
      <c r="P94" s="38"/>
      <c r="Q94" s="38"/>
      <c r="R94" s="38"/>
      <c r="S94" s="38"/>
      <c r="T94" s="38"/>
      <c r="U94" s="38"/>
      <c r="V94" s="38"/>
    </row>
    <row r="95" spans="1:25" ht="24" customHeight="1" x14ac:dyDescent="0.25">
      <c r="G95" s="446"/>
      <c r="H95" s="849" t="s">
        <v>22</v>
      </c>
      <c r="I95" s="849"/>
      <c r="J95" s="784">
        <f>D57+D59</f>
        <v>5</v>
      </c>
      <c r="K95" s="784"/>
      <c r="L95" s="782">
        <f>U60</f>
        <v>6404</v>
      </c>
      <c r="M95" s="782"/>
      <c r="N95" s="38"/>
      <c r="O95" s="38"/>
      <c r="P95" s="38"/>
      <c r="Q95" s="38"/>
      <c r="R95" s="38"/>
      <c r="S95" s="38"/>
      <c r="T95" s="38"/>
      <c r="U95" s="38"/>
      <c r="V95" s="38"/>
    </row>
    <row r="96" spans="1:25" ht="24" customHeight="1" x14ac:dyDescent="0.25">
      <c r="G96" s="446"/>
      <c r="H96" s="849" t="s">
        <v>18</v>
      </c>
      <c r="I96" s="849"/>
      <c r="J96" s="784">
        <f>D66+D68</f>
        <v>5</v>
      </c>
      <c r="K96" s="784"/>
      <c r="L96" s="782">
        <f>U69</f>
        <v>5016</v>
      </c>
      <c r="M96" s="782"/>
      <c r="N96" s="38"/>
      <c r="O96" s="38"/>
      <c r="P96" s="38"/>
      <c r="Q96" s="38"/>
      <c r="R96" s="38"/>
      <c r="S96" s="38"/>
      <c r="T96" s="38"/>
      <c r="U96" s="38"/>
      <c r="V96" s="38"/>
    </row>
    <row r="97" spans="4:22" ht="24" customHeight="1" x14ac:dyDescent="0.25">
      <c r="G97" s="446"/>
      <c r="H97" s="849" t="s">
        <v>15</v>
      </c>
      <c r="I97" s="849"/>
      <c r="J97" s="784">
        <f>D74+D76+D78+D80+D82</f>
        <v>10</v>
      </c>
      <c r="K97" s="784"/>
      <c r="L97" s="782">
        <f>U83</f>
        <v>11814</v>
      </c>
      <c r="M97" s="782"/>
      <c r="N97" s="38"/>
      <c r="O97" s="38"/>
      <c r="P97" s="38"/>
      <c r="Q97" s="38"/>
      <c r="R97" s="38"/>
      <c r="S97" s="38"/>
      <c r="T97" s="38"/>
      <c r="U97" s="38"/>
      <c r="V97" s="38"/>
    </row>
    <row r="98" spans="4:22" ht="24" customHeight="1" x14ac:dyDescent="0.25">
      <c r="G98" s="446"/>
      <c r="H98" s="848" t="s">
        <v>55</v>
      </c>
      <c r="I98" s="848"/>
      <c r="J98" s="784">
        <f>SUM(J94:J97)</f>
        <v>41</v>
      </c>
      <c r="K98" s="784"/>
      <c r="L98" s="848">
        <f>SUM(L94:L97)</f>
        <v>40004</v>
      </c>
      <c r="M98" s="848"/>
      <c r="N98" s="38"/>
      <c r="O98" s="38"/>
      <c r="P98" s="38"/>
      <c r="Q98" s="38"/>
      <c r="R98" s="38"/>
      <c r="S98" s="38"/>
      <c r="T98" s="38"/>
      <c r="U98" s="38"/>
      <c r="V98" s="38"/>
    </row>
    <row r="99" spans="4:22" x14ac:dyDescent="0.25">
      <c r="D99" s="38"/>
    </row>
  </sheetData>
  <mergeCells count="60">
    <mergeCell ref="L98:M98"/>
    <mergeCell ref="J98:K98"/>
    <mergeCell ref="H93:I93"/>
    <mergeCell ref="H94:I94"/>
    <mergeCell ref="H95:I95"/>
    <mergeCell ref="H96:I96"/>
    <mergeCell ref="H97:I97"/>
    <mergeCell ref="H98:I98"/>
    <mergeCell ref="J93:K93"/>
    <mergeCell ref="J94:K94"/>
    <mergeCell ref="J95:K95"/>
    <mergeCell ref="J96:K96"/>
    <mergeCell ref="J97:K97"/>
    <mergeCell ref="L93:M93"/>
    <mergeCell ref="L94:M94"/>
    <mergeCell ref="L95:M95"/>
    <mergeCell ref="L96:M96"/>
    <mergeCell ref="L97:M97"/>
    <mergeCell ref="E9:F9"/>
    <mergeCell ref="E10:F10"/>
    <mergeCell ref="E11:F11"/>
    <mergeCell ref="E12:F12"/>
    <mergeCell ref="A1:X1"/>
    <mergeCell ref="A2:X2"/>
    <mergeCell ref="A3:X3"/>
    <mergeCell ref="A5:X5"/>
    <mergeCell ref="A7:X7"/>
    <mergeCell ref="A8:U8"/>
    <mergeCell ref="L91:Q91"/>
    <mergeCell ref="J89:K89"/>
    <mergeCell ref="J90:K90"/>
    <mergeCell ref="J91:K91"/>
    <mergeCell ref="R51:S51"/>
    <mergeCell ref="R60:S60"/>
    <mergeCell ref="R69:S69"/>
    <mergeCell ref="R83:S83"/>
    <mergeCell ref="A15:A16"/>
    <mergeCell ref="B19:B22"/>
    <mergeCell ref="B43:B44"/>
    <mergeCell ref="B45:B46"/>
    <mergeCell ref="B15:B16"/>
    <mergeCell ref="A19:A42"/>
    <mergeCell ref="E89:F89"/>
    <mergeCell ref="R85:S85"/>
    <mergeCell ref="A58:A59"/>
    <mergeCell ref="A56:A57"/>
    <mergeCell ref="A66:A68"/>
    <mergeCell ref="B73:B78"/>
    <mergeCell ref="A79:A82"/>
    <mergeCell ref="B79:B82"/>
    <mergeCell ref="B65:B68"/>
    <mergeCell ref="B17:B18"/>
    <mergeCell ref="B58:B59"/>
    <mergeCell ref="B47:B50"/>
    <mergeCell ref="B56:B57"/>
    <mergeCell ref="A73:A78"/>
    <mergeCell ref="A17:A18"/>
    <mergeCell ref="A43:A44"/>
    <mergeCell ref="A45:A46"/>
    <mergeCell ref="A47:A50"/>
  </mergeCells>
  <pageMargins left="0.70866141732283472" right="0.70866141732283472" top="0.74803149606299213" bottom="0.15748031496062992" header="0.31496062992125984" footer="0.31496062992125984"/>
  <pageSetup paperSize="5" scale="50" orientation="landscape" r:id="rId1"/>
  <rowBreaks count="1" manualBreakCount="1">
    <brk id="61" max="2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64"/>
  <sheetViews>
    <sheetView topLeftCell="C1" zoomScale="70" zoomScaleNormal="70" workbookViewId="0">
      <selection activeCell="X62" sqref="X62"/>
    </sheetView>
  </sheetViews>
  <sheetFormatPr baseColWidth="10" defaultColWidth="11.42578125" defaultRowHeight="15" x14ac:dyDescent="0.25"/>
  <cols>
    <col min="1" max="1" width="7.5703125" style="38" customWidth="1"/>
    <col min="2" max="2" width="36.140625" style="38" customWidth="1"/>
    <col min="3" max="3" width="14.42578125" style="38" customWidth="1"/>
    <col min="4" max="4" width="11.42578125" style="38"/>
    <col min="5" max="5" width="12.85546875" style="38" customWidth="1"/>
    <col min="6" max="6" width="16.42578125" style="38" customWidth="1"/>
    <col min="7" max="7" width="1.7109375" style="87" customWidth="1"/>
    <col min="8" max="19" width="8.5703125" style="38" customWidth="1"/>
    <col min="20" max="20" width="1.140625" style="87" customWidth="1"/>
    <col min="21" max="21" width="16.28515625" style="38" customWidth="1"/>
    <col min="22" max="22" width="11.42578125" style="38"/>
    <col min="23" max="23" width="15.5703125" style="38" customWidth="1"/>
    <col min="24" max="24" width="20.140625" style="38" customWidth="1"/>
    <col min="25" max="16384" width="11.42578125" style="38"/>
  </cols>
  <sheetData>
    <row r="1" spans="1:25" ht="18" x14ac:dyDescent="0.25">
      <c r="A1" s="764" t="s">
        <v>24</v>
      </c>
      <c r="B1" s="764"/>
      <c r="C1" s="764"/>
      <c r="D1" s="764"/>
      <c r="E1" s="764"/>
      <c r="F1" s="764"/>
      <c r="G1" s="764"/>
      <c r="H1" s="764"/>
      <c r="I1" s="764"/>
      <c r="J1" s="764"/>
      <c r="K1" s="764"/>
      <c r="L1" s="764"/>
      <c r="M1" s="764"/>
      <c r="N1" s="764"/>
      <c r="O1" s="764"/>
      <c r="P1" s="764"/>
      <c r="Q1" s="764"/>
      <c r="R1" s="764"/>
      <c r="S1" s="764"/>
      <c r="T1" s="764"/>
      <c r="U1" s="764"/>
      <c r="V1" s="764"/>
      <c r="W1" s="764"/>
      <c r="X1" s="764"/>
      <c r="Y1" s="764"/>
    </row>
    <row r="2" spans="1:25" ht="15.75" x14ac:dyDescent="0.25">
      <c r="A2" s="765" t="s">
        <v>25</v>
      </c>
      <c r="B2" s="765"/>
      <c r="C2" s="765"/>
      <c r="D2" s="765"/>
      <c r="E2" s="765"/>
      <c r="F2" s="765"/>
      <c r="G2" s="765"/>
      <c r="H2" s="765"/>
      <c r="I2" s="765"/>
      <c r="J2" s="765"/>
      <c r="K2" s="765"/>
      <c r="L2" s="765"/>
      <c r="M2" s="765"/>
      <c r="N2" s="765"/>
      <c r="O2" s="765"/>
      <c r="P2" s="765"/>
      <c r="Q2" s="765"/>
      <c r="R2" s="765"/>
      <c r="S2" s="765"/>
      <c r="T2" s="765"/>
      <c r="U2" s="765"/>
      <c r="V2" s="765"/>
      <c r="W2" s="765"/>
      <c r="X2" s="765"/>
      <c r="Y2" s="765"/>
    </row>
    <row r="3" spans="1:25" x14ac:dyDescent="0.25">
      <c r="A3" s="766" t="s">
        <v>322</v>
      </c>
      <c r="B3" s="766"/>
      <c r="C3" s="766"/>
      <c r="D3" s="766"/>
      <c r="E3" s="766"/>
      <c r="F3" s="766"/>
      <c r="G3" s="766"/>
      <c r="H3" s="766"/>
      <c r="I3" s="766"/>
      <c r="J3" s="766"/>
      <c r="K3" s="766"/>
      <c r="L3" s="766"/>
      <c r="M3" s="766"/>
      <c r="N3" s="766"/>
      <c r="O3" s="766"/>
      <c r="P3" s="766"/>
      <c r="Q3" s="766"/>
      <c r="R3" s="766"/>
      <c r="S3" s="766"/>
      <c r="T3" s="766"/>
      <c r="U3" s="766"/>
      <c r="V3" s="766"/>
      <c r="W3" s="766"/>
      <c r="X3" s="766"/>
      <c r="Y3" s="766"/>
    </row>
    <row r="4" spans="1:25" x14ac:dyDescent="0.25">
      <c r="A4" s="23"/>
      <c r="B4" s="25"/>
      <c r="C4" s="25"/>
      <c r="D4" s="25"/>
      <c r="E4" s="25"/>
      <c r="F4" s="25"/>
      <c r="G4" s="26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5"/>
      <c r="U4" s="25"/>
      <c r="V4" s="25"/>
      <c r="W4" s="25"/>
      <c r="X4" s="25"/>
      <c r="Y4" s="25"/>
    </row>
    <row r="5" spans="1:25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  <c r="Y5" s="776"/>
    </row>
    <row r="7" spans="1:25" ht="21" x14ac:dyDescent="0.35">
      <c r="A7" s="777" t="s">
        <v>242</v>
      </c>
      <c r="B7" s="777"/>
      <c r="C7" s="777"/>
      <c r="D7" s="777"/>
      <c r="E7" s="777"/>
      <c r="F7" s="777"/>
      <c r="G7" s="777"/>
      <c r="H7" s="777"/>
      <c r="I7" s="777"/>
      <c r="J7" s="777"/>
      <c r="K7" s="777"/>
      <c r="L7" s="777"/>
      <c r="M7" s="777"/>
      <c r="N7" s="777"/>
      <c r="O7" s="777"/>
      <c r="P7" s="777"/>
      <c r="Q7" s="777"/>
      <c r="R7" s="777"/>
      <c r="S7" s="777"/>
      <c r="T7" s="777"/>
      <c r="U7" s="777"/>
      <c r="V7" s="777"/>
      <c r="W7" s="777"/>
      <c r="X7" s="777"/>
    </row>
    <row r="8" spans="1:25" x14ac:dyDescent="0.25">
      <c r="B8" s="17"/>
      <c r="C8" s="17"/>
      <c r="D8" s="17"/>
      <c r="E8" s="17"/>
      <c r="F8" s="17"/>
      <c r="G8" s="266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266"/>
      <c r="U8" s="17"/>
    </row>
    <row r="9" spans="1:25" ht="22.5" x14ac:dyDescent="0.25">
      <c r="B9" s="40"/>
      <c r="E9" s="853" t="s">
        <v>29</v>
      </c>
      <c r="F9" s="854"/>
      <c r="G9" s="362"/>
      <c r="H9" s="200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00" t="s">
        <v>111</v>
      </c>
      <c r="T9" s="276"/>
      <c r="U9" s="200" t="s">
        <v>232</v>
      </c>
      <c r="V9" s="41"/>
    </row>
    <row r="10" spans="1:25" ht="21" customHeight="1" x14ac:dyDescent="0.25">
      <c r="B10" s="40"/>
      <c r="E10" s="780" t="s">
        <v>70</v>
      </c>
      <c r="F10" s="781"/>
      <c r="G10" s="363"/>
      <c r="H10" s="65">
        <v>0</v>
      </c>
      <c r="I10" s="65">
        <v>9</v>
      </c>
      <c r="J10" s="65">
        <v>22</v>
      </c>
      <c r="K10" s="65">
        <v>18</v>
      </c>
      <c r="L10" s="65">
        <v>21</v>
      </c>
      <c r="M10" s="65">
        <v>22</v>
      </c>
      <c r="N10" s="65">
        <v>21</v>
      </c>
      <c r="O10" s="65">
        <v>23</v>
      </c>
      <c r="P10" s="65">
        <v>20</v>
      </c>
      <c r="Q10" s="65">
        <v>19</v>
      </c>
      <c r="R10" s="65">
        <v>20</v>
      </c>
      <c r="S10" s="65">
        <v>21</v>
      </c>
      <c r="T10" s="271"/>
      <c r="U10" s="61">
        <f t="shared" ref="U10:U13" si="0">SUM(H10:S10)</f>
        <v>216</v>
      </c>
      <c r="V10" s="41"/>
    </row>
    <row r="11" spans="1:25" ht="20.25" customHeight="1" x14ac:dyDescent="0.25">
      <c r="B11" s="40"/>
      <c r="E11" s="855" t="s">
        <v>244</v>
      </c>
      <c r="F11" s="856"/>
      <c r="G11" s="363"/>
      <c r="H11" s="377">
        <v>0</v>
      </c>
      <c r="I11" s="377">
        <v>13</v>
      </c>
      <c r="J11" s="377">
        <v>30</v>
      </c>
      <c r="K11" s="377">
        <v>28</v>
      </c>
      <c r="L11" s="377">
        <v>28</v>
      </c>
      <c r="M11" s="377">
        <v>30</v>
      </c>
      <c r="N11" s="377">
        <v>31</v>
      </c>
      <c r="O11" s="377">
        <v>31</v>
      </c>
      <c r="P11" s="377">
        <v>28</v>
      </c>
      <c r="Q11" s="377">
        <v>28</v>
      </c>
      <c r="R11" s="377">
        <v>28</v>
      </c>
      <c r="S11" s="377">
        <v>27</v>
      </c>
      <c r="T11" s="277"/>
      <c r="U11" s="61">
        <f t="shared" si="0"/>
        <v>302</v>
      </c>
      <c r="V11" s="41"/>
    </row>
    <row r="12" spans="1:25" ht="17.25" customHeight="1" x14ac:dyDescent="0.25">
      <c r="E12" s="843" t="s">
        <v>245</v>
      </c>
      <c r="F12" s="844"/>
      <c r="G12" s="363"/>
      <c r="H12" s="197">
        <v>0</v>
      </c>
      <c r="I12" s="197">
        <v>11</v>
      </c>
      <c r="J12" s="197">
        <v>26</v>
      </c>
      <c r="K12" s="197">
        <v>24</v>
      </c>
      <c r="L12" s="197">
        <v>24</v>
      </c>
      <c r="M12" s="197">
        <v>26</v>
      </c>
      <c r="N12" s="197">
        <v>26</v>
      </c>
      <c r="O12" s="197">
        <v>27</v>
      </c>
      <c r="P12" s="197">
        <v>25</v>
      </c>
      <c r="Q12" s="197">
        <v>26</v>
      </c>
      <c r="R12" s="197">
        <v>26</v>
      </c>
      <c r="S12" s="197">
        <v>25</v>
      </c>
      <c r="T12" s="277"/>
      <c r="U12" s="61">
        <f t="shared" si="0"/>
        <v>266</v>
      </c>
      <c r="V12" s="41"/>
    </row>
    <row r="13" spans="1:25" ht="17.25" customHeight="1" x14ac:dyDescent="0.25">
      <c r="E13" s="857" t="s">
        <v>31</v>
      </c>
      <c r="F13" s="858"/>
      <c r="G13" s="363"/>
      <c r="H13" s="378">
        <v>0</v>
      </c>
      <c r="I13" s="378">
        <v>3</v>
      </c>
      <c r="J13" s="378">
        <v>5</v>
      </c>
      <c r="K13" s="378">
        <v>4</v>
      </c>
      <c r="L13" s="378">
        <v>4</v>
      </c>
      <c r="M13" s="378">
        <v>4</v>
      </c>
      <c r="N13" s="378">
        <v>5</v>
      </c>
      <c r="O13" s="378">
        <v>4</v>
      </c>
      <c r="P13" s="378">
        <v>4</v>
      </c>
      <c r="Q13" s="378">
        <v>5</v>
      </c>
      <c r="R13" s="378">
        <v>4</v>
      </c>
      <c r="S13" s="378">
        <v>3</v>
      </c>
      <c r="T13" s="271"/>
      <c r="U13" s="61">
        <f t="shared" si="0"/>
        <v>45</v>
      </c>
      <c r="V13" s="41"/>
    </row>
    <row r="14" spans="1:25" x14ac:dyDescent="0.25">
      <c r="E14" s="850"/>
      <c r="F14" s="850"/>
      <c r="H14" s="164"/>
      <c r="I14" s="164"/>
      <c r="J14" s="164"/>
      <c r="K14" s="164"/>
      <c r="L14" s="164"/>
      <c r="M14" s="164"/>
      <c r="N14" s="164"/>
      <c r="O14" s="164"/>
      <c r="P14" s="164"/>
      <c r="Q14" s="164"/>
      <c r="R14" s="164"/>
      <c r="S14" s="164"/>
      <c r="U14" s="721">
        <f>SUM(U10:U13)</f>
        <v>829</v>
      </c>
    </row>
    <row r="16" spans="1:25" ht="35.25" customHeight="1" x14ac:dyDescent="0.25">
      <c r="A16" s="241" t="s">
        <v>20</v>
      </c>
      <c r="B16" s="133" t="s">
        <v>97</v>
      </c>
      <c r="C16" s="242" t="s">
        <v>1</v>
      </c>
      <c r="D16" s="243" t="s">
        <v>2</v>
      </c>
      <c r="E16" s="243" t="s">
        <v>3</v>
      </c>
      <c r="F16" s="243" t="s">
        <v>4</v>
      </c>
      <c r="G16" s="308"/>
      <c r="H16" s="244" t="s">
        <v>101</v>
      </c>
      <c r="I16" s="200" t="s">
        <v>102</v>
      </c>
      <c r="J16" s="200" t="s">
        <v>103</v>
      </c>
      <c r="K16" s="200" t="s">
        <v>104</v>
      </c>
      <c r="L16" s="200" t="s">
        <v>105</v>
      </c>
      <c r="M16" s="200" t="s">
        <v>106</v>
      </c>
      <c r="N16" s="200" t="s">
        <v>107</v>
      </c>
      <c r="O16" s="200" t="s">
        <v>108</v>
      </c>
      <c r="P16" s="200" t="s">
        <v>109</v>
      </c>
      <c r="Q16" s="200" t="s">
        <v>110</v>
      </c>
      <c r="R16" s="200" t="s">
        <v>5</v>
      </c>
      <c r="S16" s="251" t="s">
        <v>111</v>
      </c>
      <c r="T16" s="280"/>
      <c r="U16" s="134" t="s">
        <v>26</v>
      </c>
    </row>
    <row r="17" spans="1:24" ht="22.5" customHeight="1" thickBot="1" x14ac:dyDescent="0.3">
      <c r="A17" s="130"/>
      <c r="B17" s="660" t="s">
        <v>0</v>
      </c>
      <c r="C17" s="162"/>
      <c r="D17" s="163"/>
      <c r="E17" s="163"/>
      <c r="F17" s="163"/>
      <c r="G17" s="308"/>
      <c r="H17" s="144"/>
      <c r="I17" s="144"/>
      <c r="J17" s="144"/>
      <c r="K17" s="144"/>
      <c r="L17" s="144"/>
      <c r="M17" s="144"/>
      <c r="N17" s="144"/>
      <c r="O17" s="144"/>
      <c r="P17" s="144"/>
      <c r="Q17" s="144"/>
      <c r="R17" s="144"/>
      <c r="S17" s="144"/>
      <c r="T17" s="280"/>
      <c r="U17" s="132"/>
    </row>
    <row r="18" spans="1:24" ht="38.25" customHeight="1" x14ac:dyDescent="0.25">
      <c r="A18" s="851">
        <v>1</v>
      </c>
      <c r="B18" s="859" t="s">
        <v>243</v>
      </c>
      <c r="C18" s="645" t="s">
        <v>247</v>
      </c>
      <c r="D18" s="639">
        <v>1</v>
      </c>
      <c r="E18" s="640">
        <v>8</v>
      </c>
      <c r="F18" s="641">
        <v>8</v>
      </c>
      <c r="G18" s="93"/>
      <c r="H18" s="551">
        <f>+H11*F18</f>
        <v>0</v>
      </c>
      <c r="I18" s="551">
        <f>+I11*F18</f>
        <v>104</v>
      </c>
      <c r="J18" s="551">
        <f>+J11*F18</f>
        <v>240</v>
      </c>
      <c r="K18" s="551">
        <f>+K11*F18</f>
        <v>224</v>
      </c>
      <c r="L18" s="551">
        <f>+L11*F18</f>
        <v>224</v>
      </c>
      <c r="M18" s="551">
        <f>+M11*F18</f>
        <v>240</v>
      </c>
      <c r="N18" s="551">
        <f>+N11*F18</f>
        <v>248</v>
      </c>
      <c r="O18" s="551">
        <f>+O11*F18</f>
        <v>248</v>
      </c>
      <c r="P18" s="551">
        <f>+P11*F18</f>
        <v>224</v>
      </c>
      <c r="Q18" s="551">
        <f>+Q11*F18</f>
        <v>224</v>
      </c>
      <c r="R18" s="551">
        <f>+R11*F18</f>
        <v>224</v>
      </c>
      <c r="S18" s="551">
        <f>+S11*F18</f>
        <v>216</v>
      </c>
      <c r="T18" s="319"/>
      <c r="U18" s="98">
        <f>SUM(H18:S18)</f>
        <v>2416</v>
      </c>
    </row>
    <row r="19" spans="1:24" ht="39.75" customHeight="1" thickBot="1" x14ac:dyDescent="0.3">
      <c r="A19" s="852"/>
      <c r="B19" s="860"/>
      <c r="C19" s="720" t="s">
        <v>248</v>
      </c>
      <c r="D19" s="642">
        <v>1</v>
      </c>
      <c r="E19" s="643">
        <v>4</v>
      </c>
      <c r="F19" s="644">
        <v>4</v>
      </c>
      <c r="G19" s="93"/>
      <c r="H19" s="551">
        <f>+H11*F19</f>
        <v>0</v>
      </c>
      <c r="I19" s="551">
        <f>$I12*F19</f>
        <v>44</v>
      </c>
      <c r="J19" s="551">
        <f>+J11*F19</f>
        <v>120</v>
      </c>
      <c r="K19" s="551">
        <f>+K11*F19</f>
        <v>112</v>
      </c>
      <c r="L19" s="551">
        <f>+L11*F19</f>
        <v>112</v>
      </c>
      <c r="M19" s="551">
        <f>+M11*F19</f>
        <v>120</v>
      </c>
      <c r="N19" s="551">
        <f>+N11*F19</f>
        <v>124</v>
      </c>
      <c r="O19" s="551">
        <f>+O11*F19</f>
        <v>124</v>
      </c>
      <c r="P19" s="551">
        <f>+P11*F19</f>
        <v>112</v>
      </c>
      <c r="Q19" s="551">
        <f>+Q11*F19</f>
        <v>112</v>
      </c>
      <c r="R19" s="551">
        <f>+R11*F19</f>
        <v>112</v>
      </c>
      <c r="S19" s="551">
        <f>+S11*F19</f>
        <v>108</v>
      </c>
      <c r="T19" s="369"/>
      <c r="U19" s="667">
        <f>SUM(H19:S19)</f>
        <v>1200</v>
      </c>
    </row>
    <row r="20" spans="1:24" ht="40.5" customHeight="1" x14ac:dyDescent="0.25">
      <c r="A20" s="874">
        <v>2</v>
      </c>
      <c r="B20" s="867" t="s">
        <v>246</v>
      </c>
      <c r="C20" s="646" t="s">
        <v>250</v>
      </c>
      <c r="D20" s="639">
        <v>3</v>
      </c>
      <c r="E20" s="640">
        <v>8</v>
      </c>
      <c r="F20" s="641">
        <v>24</v>
      </c>
      <c r="G20" s="93"/>
      <c r="H20" s="153">
        <f>+H10*F20</f>
        <v>0</v>
      </c>
      <c r="I20" s="153">
        <f>+I10*F20</f>
        <v>216</v>
      </c>
      <c r="J20" s="153">
        <f>+J10*F20</f>
        <v>528</v>
      </c>
      <c r="K20" s="153">
        <f>+K10*F20</f>
        <v>432</v>
      </c>
      <c r="L20" s="153">
        <f>+L10*F20</f>
        <v>504</v>
      </c>
      <c r="M20" s="153">
        <f>+M10*F20</f>
        <v>528</v>
      </c>
      <c r="N20" s="153">
        <f>+N10*F20</f>
        <v>504</v>
      </c>
      <c r="O20" s="153">
        <f>+O10*F20</f>
        <v>552</v>
      </c>
      <c r="P20" s="153">
        <f>+P10*F20</f>
        <v>480</v>
      </c>
      <c r="Q20" s="153">
        <f>+Q10*F20</f>
        <v>456</v>
      </c>
      <c r="R20" s="153">
        <f>+R10*F20</f>
        <v>480</v>
      </c>
      <c r="S20" s="153">
        <f>+S10*F20</f>
        <v>504</v>
      </c>
      <c r="T20" s="319"/>
      <c r="U20" s="98">
        <f>SUM(H20:S20)</f>
        <v>5184</v>
      </c>
    </row>
    <row r="21" spans="1:24" ht="40.5" customHeight="1" thickBot="1" x14ac:dyDescent="0.3">
      <c r="A21" s="875"/>
      <c r="B21" s="868"/>
      <c r="C21" s="647" t="s">
        <v>249</v>
      </c>
      <c r="D21" s="642">
        <v>1</v>
      </c>
      <c r="E21" s="643">
        <v>4</v>
      </c>
      <c r="F21" s="644">
        <v>4</v>
      </c>
      <c r="G21" s="93"/>
      <c r="H21" s="155">
        <f>+H13*F21</f>
        <v>0</v>
      </c>
      <c r="I21" s="155">
        <f>+I13*F21</f>
        <v>12</v>
      </c>
      <c r="J21" s="155">
        <f>+I13*F21</f>
        <v>12</v>
      </c>
      <c r="K21" s="155">
        <f>+K13*F21</f>
        <v>16</v>
      </c>
      <c r="L21" s="155">
        <f>+L13*F21</f>
        <v>16</v>
      </c>
      <c r="M21" s="155">
        <f>+M13*F21</f>
        <v>16</v>
      </c>
      <c r="N21" s="155">
        <f>+N13*F21</f>
        <v>20</v>
      </c>
      <c r="O21" s="155">
        <f>+O13*F21</f>
        <v>16</v>
      </c>
      <c r="P21" s="155">
        <f>+P13*F21</f>
        <v>16</v>
      </c>
      <c r="Q21" s="155">
        <f>+Q13*F21</f>
        <v>20</v>
      </c>
      <c r="R21" s="155">
        <f>+R13*F21</f>
        <v>16</v>
      </c>
      <c r="S21" s="155">
        <f>+S13*F21</f>
        <v>12</v>
      </c>
      <c r="T21" s="319"/>
      <c r="U21" s="98">
        <f>SUM(H21:S21)</f>
        <v>172</v>
      </c>
    </row>
    <row r="22" spans="1:24" ht="18.75" customHeight="1" x14ac:dyDescent="0.25">
      <c r="A22" s="221"/>
      <c r="B22" s="348"/>
      <c r="C22" s="349"/>
      <c r="D22" s="261"/>
      <c r="E22" s="261"/>
      <c r="F22" s="261"/>
      <c r="G22" s="93"/>
      <c r="H22" s="184"/>
      <c r="I22" s="184"/>
      <c r="J22" s="184"/>
      <c r="K22" s="184"/>
      <c r="L22" s="184"/>
      <c r="M22" s="184"/>
      <c r="N22" s="184"/>
      <c r="O22" s="184"/>
      <c r="P22" s="184"/>
      <c r="Q22" s="291"/>
      <c r="R22" s="872" t="s">
        <v>66</v>
      </c>
      <c r="S22" s="873"/>
      <c r="T22" s="370"/>
      <c r="U22" s="556">
        <f>SUM(U18:U21)</f>
        <v>8972</v>
      </c>
    </row>
    <row r="23" spans="1:24" ht="18.75" customHeight="1" x14ac:dyDescent="0.25">
      <c r="A23" s="28"/>
      <c r="B23" s="348"/>
      <c r="C23" s="349"/>
      <c r="D23" s="261"/>
      <c r="E23" s="261"/>
      <c r="F23" s="261"/>
      <c r="G23" s="93"/>
      <c r="H23" s="335"/>
      <c r="I23" s="335"/>
      <c r="J23" s="335"/>
      <c r="K23" s="335"/>
      <c r="L23" s="335"/>
      <c r="M23" s="335"/>
      <c r="N23" s="335"/>
      <c r="O23" s="335"/>
      <c r="P23" s="335"/>
      <c r="Q23" s="335"/>
      <c r="R23" s="382"/>
      <c r="S23" s="382"/>
      <c r="T23" s="382"/>
      <c r="U23" s="383"/>
    </row>
    <row r="24" spans="1:24" ht="35.25" customHeight="1" x14ac:dyDescent="0.25">
      <c r="A24" s="241" t="s">
        <v>20</v>
      </c>
      <c r="B24" s="133" t="s">
        <v>97</v>
      </c>
      <c r="C24" s="242" t="s">
        <v>1</v>
      </c>
      <c r="D24" s="243" t="s">
        <v>2</v>
      </c>
      <c r="E24" s="243" t="s">
        <v>3</v>
      </c>
      <c r="F24" s="243" t="s">
        <v>4</v>
      </c>
      <c r="G24" s="308"/>
      <c r="H24" s="244" t="s">
        <v>101</v>
      </c>
      <c r="I24" s="200" t="s">
        <v>102</v>
      </c>
      <c r="J24" s="200" t="s">
        <v>103</v>
      </c>
      <c r="K24" s="200" t="s">
        <v>104</v>
      </c>
      <c r="L24" s="200" t="s">
        <v>105</v>
      </c>
      <c r="M24" s="200" t="s">
        <v>106</v>
      </c>
      <c r="N24" s="200" t="s">
        <v>107</v>
      </c>
      <c r="O24" s="200" t="s">
        <v>108</v>
      </c>
      <c r="P24" s="200" t="s">
        <v>109</v>
      </c>
      <c r="Q24" s="200" t="s">
        <v>110</v>
      </c>
      <c r="R24" s="200" t="s">
        <v>5</v>
      </c>
      <c r="S24" s="251" t="s">
        <v>111</v>
      </c>
      <c r="T24" s="280"/>
      <c r="U24" s="134" t="s">
        <v>26</v>
      </c>
    </row>
    <row r="25" spans="1:24" ht="21.75" customHeight="1" x14ac:dyDescent="0.25">
      <c r="A25" s="130"/>
      <c r="B25" s="134" t="s">
        <v>22</v>
      </c>
      <c r="C25" s="157"/>
      <c r="D25" s="158"/>
      <c r="E25" s="158"/>
      <c r="F25" s="158"/>
      <c r="G25" s="308"/>
      <c r="H25" s="144"/>
      <c r="I25" s="144"/>
      <c r="J25" s="144"/>
      <c r="K25" s="144"/>
      <c r="L25" s="144"/>
      <c r="M25" s="144"/>
      <c r="N25" s="144"/>
      <c r="O25" s="144"/>
      <c r="P25" s="144"/>
      <c r="Q25" s="144"/>
      <c r="R25" s="144"/>
      <c r="S25" s="144"/>
      <c r="T25" s="280"/>
      <c r="U25" s="205"/>
    </row>
    <row r="26" spans="1:24" ht="8.25" customHeight="1" x14ac:dyDescent="0.25">
      <c r="A26" s="630"/>
      <c r="B26" s="523"/>
      <c r="C26" s="524"/>
      <c r="D26" s="632"/>
      <c r="E26" s="633"/>
      <c r="F26" s="633"/>
      <c r="G26" s="342"/>
      <c r="H26" s="304"/>
      <c r="I26" s="304"/>
      <c r="J26" s="304"/>
      <c r="K26" s="304"/>
      <c r="L26" s="304"/>
      <c r="M26" s="304"/>
      <c r="N26" s="304"/>
      <c r="O26" s="304"/>
      <c r="P26" s="304"/>
      <c r="Q26" s="304"/>
      <c r="R26" s="304"/>
      <c r="S26" s="304"/>
      <c r="T26" s="319"/>
      <c r="U26" s="98"/>
    </row>
    <row r="27" spans="1:24" s="164" customFormat="1" ht="6" customHeight="1" thickBot="1" x14ac:dyDescent="0.3">
      <c r="A27" s="207"/>
      <c r="B27" s="384"/>
      <c r="C27" s="386"/>
      <c r="D27" s="390"/>
      <c r="E27" s="388"/>
      <c r="F27" s="388"/>
      <c r="G27" s="342"/>
      <c r="H27" s="381"/>
      <c r="I27" s="381"/>
      <c r="J27" s="381"/>
      <c r="K27" s="381"/>
      <c r="L27" s="381"/>
      <c r="M27" s="381"/>
      <c r="N27" s="381"/>
      <c r="O27" s="381"/>
      <c r="P27" s="381"/>
      <c r="Q27" s="381"/>
      <c r="R27" s="381"/>
      <c r="S27" s="381"/>
      <c r="T27" s="369"/>
      <c r="U27" s="385"/>
      <c r="V27" s="38"/>
      <c r="W27" s="38"/>
      <c r="X27" s="38"/>
    </row>
    <row r="28" spans="1:24" ht="36.75" customHeight="1" thickBot="1" x14ac:dyDescent="0.3">
      <c r="A28" s="217">
        <v>3</v>
      </c>
      <c r="B28" s="655" t="s">
        <v>243</v>
      </c>
      <c r="C28" s="656" t="s">
        <v>247</v>
      </c>
      <c r="D28" s="657">
        <v>3</v>
      </c>
      <c r="E28" s="658">
        <v>8</v>
      </c>
      <c r="F28" s="659">
        <f>D28*E28</f>
        <v>24</v>
      </c>
      <c r="G28" s="93"/>
      <c r="H28" s="551">
        <f>+H11*F28</f>
        <v>0</v>
      </c>
      <c r="I28" s="551">
        <f>+I11*F28</f>
        <v>312</v>
      </c>
      <c r="J28" s="551">
        <f>+J11*F28</f>
        <v>720</v>
      </c>
      <c r="K28" s="551">
        <f>+K11*F28</f>
        <v>672</v>
      </c>
      <c r="L28" s="551">
        <f>+L11*F28</f>
        <v>672</v>
      </c>
      <c r="M28" s="551">
        <f>+M11*F28</f>
        <v>720</v>
      </c>
      <c r="N28" s="551">
        <f>+N11*F28</f>
        <v>744</v>
      </c>
      <c r="O28" s="551">
        <f>+O11*F28</f>
        <v>744</v>
      </c>
      <c r="P28" s="551">
        <f>+P11*F28</f>
        <v>672</v>
      </c>
      <c r="Q28" s="551">
        <f>+Q11*F28</f>
        <v>672</v>
      </c>
      <c r="R28" s="551">
        <f>+R11*F28</f>
        <v>672</v>
      </c>
      <c r="S28" s="551">
        <f>+S11*F28</f>
        <v>648</v>
      </c>
      <c r="T28" s="319"/>
      <c r="U28" s="98">
        <f>SUM(H28:S28)</f>
        <v>7248</v>
      </c>
    </row>
    <row r="29" spans="1:24" s="164" customFormat="1" ht="6" customHeight="1" thickBot="1" x14ac:dyDescent="0.3">
      <c r="A29" s="207"/>
      <c r="B29" s="555"/>
      <c r="C29" s="486"/>
      <c r="D29" s="654"/>
      <c r="E29" s="407"/>
      <c r="F29" s="407"/>
      <c r="G29" s="342"/>
      <c r="H29" s="381"/>
      <c r="I29" s="381"/>
      <c r="J29" s="381"/>
      <c r="K29" s="381"/>
      <c r="L29" s="381"/>
      <c r="M29" s="381"/>
      <c r="N29" s="381"/>
      <c r="O29" s="381"/>
      <c r="P29" s="381"/>
      <c r="Q29" s="381"/>
      <c r="R29" s="381"/>
      <c r="S29" s="381"/>
      <c r="T29" s="369"/>
      <c r="U29" s="385"/>
      <c r="V29" s="38"/>
      <c r="W29" s="38"/>
      <c r="X29" s="38"/>
    </row>
    <row r="30" spans="1:24" ht="37.5" customHeight="1" x14ac:dyDescent="0.25">
      <c r="A30" s="852">
        <v>4</v>
      </c>
      <c r="B30" s="869" t="s">
        <v>251</v>
      </c>
      <c r="C30" s="649" t="s">
        <v>139</v>
      </c>
      <c r="D30" s="639">
        <v>4</v>
      </c>
      <c r="E30" s="640">
        <v>8</v>
      </c>
      <c r="F30" s="641">
        <f>D30*E30</f>
        <v>32</v>
      </c>
      <c r="G30" s="93"/>
      <c r="H30" s="153">
        <f>+H10*F30</f>
        <v>0</v>
      </c>
      <c r="I30" s="153">
        <f>+I10*F30</f>
        <v>288</v>
      </c>
      <c r="J30" s="153">
        <f>+J10*F30</f>
        <v>704</v>
      </c>
      <c r="K30" s="153">
        <f>+K10*F30</f>
        <v>576</v>
      </c>
      <c r="L30" s="153">
        <f>+L10*F30</f>
        <v>672</v>
      </c>
      <c r="M30" s="153">
        <f>+M10*F30</f>
        <v>704</v>
      </c>
      <c r="N30" s="153">
        <f t="shared" ref="N30:S30" si="1">$F$30*N10</f>
        <v>672</v>
      </c>
      <c r="O30" s="153">
        <f t="shared" si="1"/>
        <v>736</v>
      </c>
      <c r="P30" s="153">
        <f t="shared" si="1"/>
        <v>640</v>
      </c>
      <c r="Q30" s="153">
        <f t="shared" si="1"/>
        <v>608</v>
      </c>
      <c r="R30" s="153">
        <f t="shared" si="1"/>
        <v>640</v>
      </c>
      <c r="S30" s="153">
        <f t="shared" si="1"/>
        <v>672</v>
      </c>
      <c r="T30" s="319"/>
      <c r="U30" s="98">
        <f>SUM(H30:S30)</f>
        <v>6912</v>
      </c>
    </row>
    <row r="31" spans="1:24" s="164" customFormat="1" ht="6" customHeight="1" x14ac:dyDescent="0.25">
      <c r="A31" s="852"/>
      <c r="B31" s="870"/>
      <c r="C31" s="386"/>
      <c r="D31" s="390"/>
      <c r="E31" s="388"/>
      <c r="F31" s="650"/>
      <c r="G31" s="93"/>
      <c r="H31" s="381"/>
      <c r="I31" s="381"/>
      <c r="J31" s="381"/>
      <c r="K31" s="381"/>
      <c r="L31" s="381"/>
      <c r="M31" s="381"/>
      <c r="N31" s="381"/>
      <c r="O31" s="381"/>
      <c r="P31" s="381"/>
      <c r="Q31" s="381"/>
      <c r="R31" s="381"/>
      <c r="S31" s="381"/>
      <c r="T31" s="369"/>
      <c r="U31" s="385"/>
      <c r="V31" s="38"/>
      <c r="W31" s="38"/>
      <c r="X31" s="38"/>
    </row>
    <row r="32" spans="1:24" ht="36.75" customHeight="1" thickBot="1" x14ac:dyDescent="0.3">
      <c r="A32" s="879"/>
      <c r="B32" s="871"/>
      <c r="C32" s="719" t="s">
        <v>252</v>
      </c>
      <c r="D32" s="651">
        <v>2</v>
      </c>
      <c r="E32" s="652">
        <v>4</v>
      </c>
      <c r="F32" s="653">
        <f>D32*E32</f>
        <v>8</v>
      </c>
      <c r="G32" s="93"/>
      <c r="H32" s="155">
        <f>+H13*F32</f>
        <v>0</v>
      </c>
      <c r="I32" s="155">
        <f>+I13*F32</f>
        <v>24</v>
      </c>
      <c r="J32" s="155">
        <f>+J13*F32</f>
        <v>40</v>
      </c>
      <c r="K32" s="155">
        <f>+K13*F32</f>
        <v>32</v>
      </c>
      <c r="L32" s="155">
        <f>+L13*F32</f>
        <v>32</v>
      </c>
      <c r="M32" s="155">
        <f>+M13*F32</f>
        <v>32</v>
      </c>
      <c r="N32" s="155">
        <f>+N13*F32</f>
        <v>40</v>
      </c>
      <c r="O32" s="155">
        <f>+O13*F32</f>
        <v>32</v>
      </c>
      <c r="P32" s="155">
        <f>+P13*F32</f>
        <v>32</v>
      </c>
      <c r="Q32" s="155">
        <f>+Q13*F32</f>
        <v>40</v>
      </c>
      <c r="R32" s="155">
        <f>+R13*F32</f>
        <v>32</v>
      </c>
      <c r="S32" s="155">
        <f>+S13*F32</f>
        <v>24</v>
      </c>
      <c r="T32" s="319"/>
      <c r="U32" s="98">
        <f>SUM(H32:S32)</f>
        <v>360</v>
      </c>
    </row>
    <row r="33" spans="1:25" ht="19.5" customHeight="1" x14ac:dyDescent="0.25">
      <c r="A33" s="182"/>
      <c r="B33" s="348"/>
      <c r="C33" s="261"/>
      <c r="D33" s="261"/>
      <c r="E33" s="261"/>
      <c r="F33" s="261"/>
      <c r="G33" s="93"/>
      <c r="H33" s="394"/>
      <c r="I33" s="394"/>
      <c r="J33" s="394"/>
      <c r="K33" s="394"/>
      <c r="L33" s="394"/>
      <c r="M33" s="394"/>
      <c r="N33" s="394"/>
      <c r="O33" s="394"/>
      <c r="P33" s="394"/>
      <c r="Q33" s="395"/>
      <c r="R33" s="880" t="s">
        <v>67</v>
      </c>
      <c r="S33" s="881"/>
      <c r="T33" s="371"/>
      <c r="U33" s="556">
        <f>SUM(U28:U32)</f>
        <v>14520</v>
      </c>
    </row>
    <row r="34" spans="1:25" s="164" customFormat="1" ht="13.5" customHeight="1" x14ac:dyDescent="0.25">
      <c r="A34" s="396"/>
      <c r="B34" s="264"/>
      <c r="C34" s="263"/>
      <c r="D34" s="263"/>
      <c r="E34" s="263"/>
      <c r="F34" s="263"/>
      <c r="G34" s="93"/>
      <c r="H34" s="344"/>
      <c r="I34" s="344"/>
      <c r="J34" s="344"/>
      <c r="K34" s="344"/>
      <c r="L34" s="344"/>
      <c r="M34" s="344"/>
      <c r="N34" s="344"/>
      <c r="O34" s="344"/>
      <c r="P34" s="344"/>
      <c r="Q34" s="344"/>
      <c r="R34" s="397"/>
      <c r="S34" s="397"/>
      <c r="T34" s="398"/>
      <c r="U34" s="399"/>
      <c r="V34" s="38"/>
      <c r="W34" s="38"/>
      <c r="X34" s="38"/>
    </row>
    <row r="35" spans="1:25" ht="35.25" customHeight="1" x14ac:dyDescent="0.25">
      <c r="A35" s="241" t="s">
        <v>20</v>
      </c>
      <c r="B35" s="133" t="s">
        <v>97</v>
      </c>
      <c r="C35" s="242" t="s">
        <v>1</v>
      </c>
      <c r="D35" s="243" t="s">
        <v>2</v>
      </c>
      <c r="E35" s="243" t="s">
        <v>3</v>
      </c>
      <c r="F35" s="243" t="s">
        <v>4</v>
      </c>
      <c r="G35" s="308"/>
      <c r="H35" s="244" t="s">
        <v>101</v>
      </c>
      <c r="I35" s="200" t="s">
        <v>102</v>
      </c>
      <c r="J35" s="200" t="s">
        <v>103</v>
      </c>
      <c r="K35" s="200" t="s">
        <v>104</v>
      </c>
      <c r="L35" s="200" t="s">
        <v>105</v>
      </c>
      <c r="M35" s="200" t="s">
        <v>106</v>
      </c>
      <c r="N35" s="200" t="s">
        <v>107</v>
      </c>
      <c r="O35" s="200" t="s">
        <v>108</v>
      </c>
      <c r="P35" s="200" t="s">
        <v>109</v>
      </c>
      <c r="Q35" s="200" t="s">
        <v>110</v>
      </c>
      <c r="R35" s="200" t="s">
        <v>5</v>
      </c>
      <c r="S35" s="251" t="s">
        <v>111</v>
      </c>
      <c r="T35" s="280"/>
      <c r="U35" s="134" t="s">
        <v>26</v>
      </c>
    </row>
    <row r="36" spans="1:25" ht="22.5" customHeight="1" x14ac:dyDescent="0.25">
      <c r="A36" s="130"/>
      <c r="B36" s="420" t="s">
        <v>21</v>
      </c>
      <c r="C36" s="157"/>
      <c r="D36" s="158"/>
      <c r="E36" s="158"/>
      <c r="F36" s="158"/>
      <c r="G36" s="308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280"/>
      <c r="U36" s="132"/>
    </row>
    <row r="37" spans="1:25" s="164" customFormat="1" ht="3.75" customHeight="1" x14ac:dyDescent="0.25">
      <c r="A37" s="207"/>
      <c r="B37" s="384"/>
      <c r="C37" s="388"/>
      <c r="D37" s="388"/>
      <c r="E37" s="388"/>
      <c r="F37" s="388"/>
      <c r="G37" s="342"/>
      <c r="H37" s="381"/>
      <c r="I37" s="381"/>
      <c r="J37" s="381"/>
      <c r="K37" s="381"/>
      <c r="L37" s="381"/>
      <c r="M37" s="381"/>
      <c r="N37" s="381"/>
      <c r="O37" s="381"/>
      <c r="P37" s="381"/>
      <c r="Q37" s="381"/>
      <c r="R37" s="381"/>
      <c r="S37" s="381"/>
      <c r="T37" s="369"/>
      <c r="U37" s="385"/>
      <c r="V37" s="38"/>
      <c r="W37" s="38"/>
      <c r="X37" s="38"/>
    </row>
    <row r="38" spans="1:25" ht="39.75" customHeight="1" x14ac:dyDescent="0.25">
      <c r="A38" s="631">
        <v>5</v>
      </c>
      <c r="B38" s="350" t="s">
        <v>253</v>
      </c>
      <c r="C38" s="391" t="s">
        <v>254</v>
      </c>
      <c r="D38" s="633">
        <v>2</v>
      </c>
      <c r="E38" s="633">
        <v>8</v>
      </c>
      <c r="F38" s="633">
        <f>D38*E38</f>
        <v>16</v>
      </c>
      <c r="G38" s="342"/>
      <c r="H38" s="154">
        <f>+H12*F38</f>
        <v>0</v>
      </c>
      <c r="I38" s="154">
        <f>+I12*F38</f>
        <v>176</v>
      </c>
      <c r="J38" s="154">
        <f>+J12*F38</f>
        <v>416</v>
      </c>
      <c r="K38" s="154">
        <f>+K12*F38</f>
        <v>384</v>
      </c>
      <c r="L38" s="154">
        <f>+L12*F38</f>
        <v>384</v>
      </c>
      <c r="M38" s="154">
        <f>+M12*F38</f>
        <v>416</v>
      </c>
      <c r="N38" s="154">
        <f>+N12*F38</f>
        <v>416</v>
      </c>
      <c r="O38" s="154">
        <f>+O12*F38</f>
        <v>432</v>
      </c>
      <c r="P38" s="154">
        <f>+P12*F38</f>
        <v>400</v>
      </c>
      <c r="Q38" s="154">
        <f>+Q12*F38</f>
        <v>416</v>
      </c>
      <c r="R38" s="154">
        <f>+R12*F38</f>
        <v>416</v>
      </c>
      <c r="S38" s="154">
        <f t="shared" ref="S38" si="2">+S12*Q38</f>
        <v>10400</v>
      </c>
      <c r="T38" s="319"/>
      <c r="U38" s="98">
        <f>SUM(H38:S38)</f>
        <v>14256</v>
      </c>
    </row>
    <row r="39" spans="1:25" ht="6" customHeight="1" x14ac:dyDescent="0.25">
      <c r="A39" s="137"/>
      <c r="B39" s="380"/>
      <c r="C39" s="388"/>
      <c r="D39" s="402"/>
      <c r="E39" s="402"/>
      <c r="F39" s="402"/>
      <c r="G39" s="366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372"/>
      <c r="U39" s="50"/>
    </row>
    <row r="40" spans="1:25" ht="37.5" customHeight="1" x14ac:dyDescent="0.25">
      <c r="A40" s="631">
        <v>6</v>
      </c>
      <c r="B40" s="350" t="s">
        <v>255</v>
      </c>
      <c r="C40" s="391" t="s">
        <v>254</v>
      </c>
      <c r="D40" s="633">
        <v>1</v>
      </c>
      <c r="E40" s="633">
        <v>8</v>
      </c>
      <c r="F40" s="633">
        <v>8</v>
      </c>
      <c r="G40" s="342"/>
      <c r="H40" s="154">
        <f>+H12*F40</f>
        <v>0</v>
      </c>
      <c r="I40" s="154">
        <f>+I12*F40</f>
        <v>88</v>
      </c>
      <c r="J40" s="154">
        <f>+J12*F40</f>
        <v>208</v>
      </c>
      <c r="K40" s="154">
        <f>+K12*F40</f>
        <v>192</v>
      </c>
      <c r="L40" s="154">
        <f>+L12*F40</f>
        <v>192</v>
      </c>
      <c r="M40" s="154">
        <f>$F$40*M12</f>
        <v>208</v>
      </c>
      <c r="N40" s="154">
        <f t="shared" ref="N40:S40" si="3">$F$40*N12</f>
        <v>208</v>
      </c>
      <c r="O40" s="154">
        <f t="shared" si="3"/>
        <v>216</v>
      </c>
      <c r="P40" s="154">
        <f t="shared" si="3"/>
        <v>200</v>
      </c>
      <c r="Q40" s="154">
        <f t="shared" si="3"/>
        <v>208</v>
      </c>
      <c r="R40" s="154">
        <f t="shared" si="3"/>
        <v>208</v>
      </c>
      <c r="S40" s="154">
        <f t="shared" si="3"/>
        <v>200</v>
      </c>
      <c r="T40" s="319"/>
      <c r="U40" s="98">
        <f>SUM(H40:S40)</f>
        <v>2128</v>
      </c>
    </row>
    <row r="41" spans="1:25" s="164" customFormat="1" ht="5.25" customHeight="1" x14ac:dyDescent="0.25">
      <c r="A41" s="440"/>
      <c r="B41" s="555"/>
      <c r="C41" s="393"/>
      <c r="D41" s="407"/>
      <c r="E41" s="407"/>
      <c r="F41" s="407"/>
      <c r="G41" s="342"/>
      <c r="H41" s="304"/>
      <c r="I41" s="304"/>
      <c r="J41" s="304"/>
      <c r="K41" s="304"/>
      <c r="L41" s="304"/>
      <c r="M41" s="304"/>
      <c r="N41" s="304"/>
      <c r="O41" s="304"/>
      <c r="P41" s="304"/>
      <c r="Q41" s="304"/>
      <c r="R41" s="305"/>
      <c r="S41" s="306"/>
      <c r="T41" s="319"/>
      <c r="U41" s="545"/>
      <c r="V41" s="38"/>
      <c r="W41" s="38"/>
      <c r="X41" s="38"/>
    </row>
    <row r="42" spans="1:25" ht="43.9" customHeight="1" x14ac:dyDescent="0.25">
      <c r="A42" s="631">
        <v>7</v>
      </c>
      <c r="B42" s="350" t="s">
        <v>256</v>
      </c>
      <c r="C42" s="391" t="s">
        <v>254</v>
      </c>
      <c r="D42" s="633">
        <v>1</v>
      </c>
      <c r="E42" s="633">
        <v>8</v>
      </c>
      <c r="F42" s="633">
        <f>D42*E42</f>
        <v>8</v>
      </c>
      <c r="G42" s="172"/>
      <c r="H42" s="154">
        <f>+H12*F42</f>
        <v>0</v>
      </c>
      <c r="I42" s="154">
        <f>+I12*F42</f>
        <v>88</v>
      </c>
      <c r="J42" s="154">
        <f>+J12*F42</f>
        <v>208</v>
      </c>
      <c r="K42" s="154">
        <f>+K12*F42</f>
        <v>192</v>
      </c>
      <c r="L42" s="154">
        <f>+L12*F42</f>
        <v>192</v>
      </c>
      <c r="M42" s="154">
        <f>+M12*F42</f>
        <v>208</v>
      </c>
      <c r="N42" s="154">
        <f>+N12*F42</f>
        <v>208</v>
      </c>
      <c r="O42" s="154">
        <f>+O12*F42</f>
        <v>216</v>
      </c>
      <c r="P42" s="154">
        <f>+P12*F42</f>
        <v>200</v>
      </c>
      <c r="Q42" s="154">
        <f>+Q12*F42</f>
        <v>208</v>
      </c>
      <c r="R42" s="154">
        <f>+R12*F42</f>
        <v>208</v>
      </c>
      <c r="S42" s="154">
        <f>+S12*F42</f>
        <v>200</v>
      </c>
      <c r="T42" s="568"/>
      <c r="U42" s="120">
        <f>SUM(H42:S42)</f>
        <v>2128</v>
      </c>
      <c r="Y42" s="30"/>
    </row>
    <row r="43" spans="1:25" ht="18.75" customHeight="1" x14ac:dyDescent="0.25">
      <c r="A43" s="28"/>
      <c r="B43" s="541"/>
      <c r="C43" s="542"/>
      <c r="D43" s="543"/>
      <c r="E43" s="543"/>
      <c r="F43" s="543"/>
      <c r="H43" s="148"/>
      <c r="I43" s="148"/>
      <c r="J43" s="148"/>
      <c r="K43" s="148"/>
      <c r="L43" s="148"/>
      <c r="M43" s="148"/>
      <c r="N43" s="148"/>
      <c r="O43" s="148"/>
      <c r="P43" s="148"/>
      <c r="Q43" s="148"/>
      <c r="R43" s="882" t="s">
        <v>259</v>
      </c>
      <c r="S43" s="883"/>
      <c r="T43" s="321"/>
      <c r="U43" s="569">
        <f>SUM(U38:U42)</f>
        <v>18512</v>
      </c>
      <c r="V43" s="190"/>
      <c r="W43" s="30"/>
      <c r="X43" s="30"/>
    </row>
    <row r="44" spans="1:25" ht="18.75" customHeight="1" x14ac:dyDescent="0.25">
      <c r="A44" s="28"/>
      <c r="B44" s="541"/>
      <c r="C44" s="661"/>
      <c r="D44" s="662"/>
      <c r="E44" s="662"/>
      <c r="F44" s="662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146"/>
      <c r="S44" s="146"/>
      <c r="T44" s="368"/>
      <c r="U44" s="663"/>
      <c r="V44" s="30"/>
      <c r="W44" s="30"/>
      <c r="X44" s="30"/>
    </row>
    <row r="45" spans="1:25" ht="35.25" customHeight="1" x14ac:dyDescent="0.25">
      <c r="A45" s="241" t="s">
        <v>20</v>
      </c>
      <c r="B45" s="133" t="s">
        <v>97</v>
      </c>
      <c r="C45" s="242" t="s">
        <v>1</v>
      </c>
      <c r="D45" s="243" t="s">
        <v>2</v>
      </c>
      <c r="E45" s="243" t="s">
        <v>3</v>
      </c>
      <c r="F45" s="243" t="s">
        <v>4</v>
      </c>
      <c r="G45" s="308"/>
      <c r="H45" s="244" t="s">
        <v>101</v>
      </c>
      <c r="I45" s="200" t="s">
        <v>102</v>
      </c>
      <c r="J45" s="200" t="s">
        <v>103</v>
      </c>
      <c r="K45" s="200" t="s">
        <v>104</v>
      </c>
      <c r="L45" s="200" t="s">
        <v>105</v>
      </c>
      <c r="M45" s="200" t="s">
        <v>106</v>
      </c>
      <c r="N45" s="200" t="s">
        <v>107</v>
      </c>
      <c r="O45" s="200" t="s">
        <v>108</v>
      </c>
      <c r="P45" s="200" t="s">
        <v>109</v>
      </c>
      <c r="Q45" s="200" t="s">
        <v>110</v>
      </c>
      <c r="R45" s="200" t="s">
        <v>5</v>
      </c>
      <c r="S45" s="251" t="s">
        <v>111</v>
      </c>
      <c r="T45" s="280"/>
      <c r="U45" s="134" t="s">
        <v>26</v>
      </c>
    </row>
    <row r="46" spans="1:25" ht="21.75" customHeight="1" x14ac:dyDescent="0.25">
      <c r="A46" s="130"/>
      <c r="B46" s="134" t="s">
        <v>18</v>
      </c>
      <c r="C46" s="157"/>
      <c r="D46" s="158"/>
      <c r="E46" s="158"/>
      <c r="F46" s="158"/>
      <c r="G46" s="308"/>
      <c r="H46" s="144"/>
      <c r="I46" s="144"/>
      <c r="J46" s="144"/>
      <c r="K46" s="144"/>
      <c r="L46" s="144"/>
      <c r="M46" s="144"/>
      <c r="N46" s="144"/>
      <c r="O46" s="144"/>
      <c r="P46" s="144"/>
      <c r="Q46" s="144"/>
      <c r="R46" s="144"/>
      <c r="S46" s="144"/>
      <c r="T46" s="280"/>
      <c r="U46" s="205"/>
    </row>
    <row r="47" spans="1:25" ht="8.25" customHeight="1" thickBot="1" x14ac:dyDescent="0.3">
      <c r="A47" s="630"/>
      <c r="B47" s="523"/>
      <c r="C47" s="524"/>
      <c r="D47" s="632"/>
      <c r="E47" s="633"/>
      <c r="F47" s="633"/>
      <c r="G47" s="342"/>
      <c r="H47" s="304"/>
      <c r="I47" s="304"/>
      <c r="J47" s="304"/>
      <c r="K47" s="304"/>
      <c r="L47" s="304"/>
      <c r="M47" s="304"/>
      <c r="N47" s="304"/>
      <c r="O47" s="304"/>
      <c r="P47" s="304"/>
      <c r="Q47" s="304"/>
      <c r="R47" s="304"/>
      <c r="S47" s="304"/>
      <c r="T47" s="319"/>
      <c r="U47" s="98"/>
    </row>
    <row r="48" spans="1:25" ht="37.5" customHeight="1" thickBot="1" x14ac:dyDescent="0.3">
      <c r="A48" s="217">
        <v>8</v>
      </c>
      <c r="B48" s="666" t="s">
        <v>257</v>
      </c>
      <c r="C48" s="665" t="s">
        <v>258</v>
      </c>
      <c r="D48" s="639">
        <v>4</v>
      </c>
      <c r="E48" s="640">
        <v>8</v>
      </c>
      <c r="F48" s="641">
        <f>D48*E48</f>
        <v>32</v>
      </c>
      <c r="G48" s="93"/>
      <c r="H48" s="154">
        <f>+H12*F48</f>
        <v>0</v>
      </c>
      <c r="I48" s="154">
        <f>+I12*F48</f>
        <v>352</v>
      </c>
      <c r="J48" s="154">
        <f>+J12*F48</f>
        <v>832</v>
      </c>
      <c r="K48" s="154">
        <f>+K12*F48</f>
        <v>768</v>
      </c>
      <c r="L48" s="154">
        <f>+L12*F48</f>
        <v>768</v>
      </c>
      <c r="M48" s="154">
        <f>+M12*F48</f>
        <v>832</v>
      </c>
      <c r="N48" s="154">
        <f>+N12*F48</f>
        <v>832</v>
      </c>
      <c r="O48" s="154">
        <f>+O12*F48</f>
        <v>864</v>
      </c>
      <c r="P48" s="154">
        <f>+P12*F48</f>
        <v>800</v>
      </c>
      <c r="Q48" s="154">
        <f>+Q12*F48</f>
        <v>832</v>
      </c>
      <c r="R48" s="154">
        <f>+R12*F48</f>
        <v>832</v>
      </c>
      <c r="S48" s="154">
        <f>+S12*F48</f>
        <v>800</v>
      </c>
      <c r="T48" s="319"/>
      <c r="U48" s="98">
        <f>SUM(H48:S48)</f>
        <v>8512</v>
      </c>
    </row>
    <row r="49" spans="1:24" s="164" customFormat="1" ht="6" customHeight="1" x14ac:dyDescent="0.25">
      <c r="A49" s="648"/>
      <c r="B49" s="664"/>
      <c r="C49" s="386"/>
      <c r="D49" s="390"/>
      <c r="E49" s="388"/>
      <c r="F49" s="650"/>
      <c r="G49" s="93"/>
      <c r="H49" s="381"/>
      <c r="I49" s="381"/>
      <c r="J49" s="381"/>
      <c r="K49" s="381"/>
      <c r="L49" s="381"/>
      <c r="M49" s="381"/>
      <c r="N49" s="381"/>
      <c r="O49" s="381"/>
      <c r="P49" s="381"/>
      <c r="Q49" s="381"/>
      <c r="R49" s="381"/>
      <c r="S49" s="381"/>
      <c r="T49" s="369"/>
      <c r="U49" s="385"/>
      <c r="V49" s="38"/>
      <c r="W49" s="38"/>
      <c r="X49" s="38"/>
    </row>
    <row r="50" spans="1:24" ht="19.5" customHeight="1" thickBot="1" x14ac:dyDescent="0.3">
      <c r="A50" s="182"/>
      <c r="B50" s="348"/>
      <c r="C50" s="261"/>
      <c r="D50" s="261"/>
      <c r="E50" s="261"/>
      <c r="F50" s="261"/>
      <c r="G50" s="93"/>
      <c r="H50" s="394"/>
      <c r="I50" s="394"/>
      <c r="J50" s="394"/>
      <c r="K50" s="394"/>
      <c r="L50" s="394"/>
      <c r="M50" s="394"/>
      <c r="N50" s="394"/>
      <c r="O50" s="394"/>
      <c r="P50" s="394"/>
      <c r="Q50" s="395"/>
      <c r="R50" s="884" t="s">
        <v>260</v>
      </c>
      <c r="S50" s="885"/>
      <c r="T50" s="371"/>
      <c r="U50" s="556">
        <f>SUM(U48:U49)</f>
        <v>8512</v>
      </c>
    </row>
    <row r="51" spans="1:24" ht="21" customHeight="1" thickBot="1" x14ac:dyDescent="0.3">
      <c r="A51" s="30"/>
      <c r="B51" s="30"/>
      <c r="C51" s="30"/>
      <c r="D51" s="730">
        <f>D18+D19+D20+D21+D28+D30+D32+D38+D40+D42+D48</f>
        <v>23</v>
      </c>
      <c r="E51" s="30"/>
      <c r="F51" s="30"/>
      <c r="H51" s="87"/>
      <c r="I51" s="87"/>
      <c r="J51" s="87"/>
      <c r="K51" s="87"/>
      <c r="L51" s="30"/>
      <c r="M51" s="30"/>
      <c r="N51" s="30"/>
      <c r="O51" s="30"/>
      <c r="P51" s="30"/>
      <c r="Q51" s="30"/>
      <c r="R51" s="46"/>
      <c r="S51" s="46"/>
      <c r="T51" s="374"/>
      <c r="U51" s="46"/>
      <c r="V51" s="30"/>
      <c r="W51" s="86"/>
      <c r="X51" s="30"/>
    </row>
    <row r="52" spans="1:24" ht="21" customHeight="1" x14ac:dyDescent="0.25">
      <c r="A52" s="30"/>
      <c r="B52" s="30"/>
      <c r="C52" s="30"/>
      <c r="D52" s="30"/>
      <c r="E52" s="30"/>
      <c r="F52" s="30"/>
      <c r="H52" s="88">
        <f>H40+H38+H32+H30+H28+H20+H18+H42+H48+H21+H19</f>
        <v>0</v>
      </c>
      <c r="I52" s="88">
        <f t="shared" ref="I52:S52" si="4">I40+I38+I32+I30+I28+I20+I18+I42+I48+I21+I19</f>
        <v>1704</v>
      </c>
      <c r="J52" s="88">
        <f t="shared" si="4"/>
        <v>4028</v>
      </c>
      <c r="K52" s="88">
        <f t="shared" si="4"/>
        <v>3600</v>
      </c>
      <c r="L52" s="88">
        <f t="shared" si="4"/>
        <v>3768</v>
      </c>
      <c r="M52" s="88">
        <f t="shared" si="4"/>
        <v>4024</v>
      </c>
      <c r="N52" s="88">
        <f t="shared" si="4"/>
        <v>4016</v>
      </c>
      <c r="O52" s="88">
        <f t="shared" si="4"/>
        <v>4180</v>
      </c>
      <c r="P52" s="88">
        <f t="shared" si="4"/>
        <v>3776</v>
      </c>
      <c r="Q52" s="88">
        <f t="shared" si="4"/>
        <v>3796</v>
      </c>
      <c r="R52" s="88">
        <f t="shared" si="4"/>
        <v>3840</v>
      </c>
      <c r="S52" s="88">
        <f t="shared" si="4"/>
        <v>13784</v>
      </c>
      <c r="T52" s="375"/>
      <c r="U52" s="505">
        <f>SUM(H52:T52)</f>
        <v>50516</v>
      </c>
      <c r="V52" s="30"/>
      <c r="W52" s="86"/>
      <c r="X52" s="30"/>
    </row>
    <row r="53" spans="1:24" ht="21" customHeight="1" x14ac:dyDescent="0.25">
      <c r="A53" s="30"/>
      <c r="B53" s="30"/>
      <c r="C53" s="30"/>
      <c r="D53" s="30"/>
      <c r="E53" s="30"/>
      <c r="F53" s="30"/>
      <c r="H53" s="400"/>
      <c r="I53" s="400"/>
      <c r="J53" s="400"/>
      <c r="K53" s="400"/>
      <c r="L53" s="400"/>
      <c r="M53" s="400"/>
      <c r="N53" s="400"/>
      <c r="O53" s="400"/>
      <c r="P53" s="400"/>
      <c r="Q53" s="400"/>
      <c r="R53" s="400"/>
      <c r="S53" s="400"/>
      <c r="T53" s="376"/>
      <c r="U53" s="506"/>
      <c r="V53" s="30"/>
      <c r="W53" s="86"/>
      <c r="X53" s="30"/>
    </row>
    <row r="54" spans="1:24" x14ac:dyDescent="0.25">
      <c r="E54" s="10"/>
      <c r="F54" s="10"/>
      <c r="G54" s="93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</row>
    <row r="55" spans="1:24" ht="15.75" thickBot="1" x14ac:dyDescent="0.3">
      <c r="E55" s="10"/>
      <c r="F55" s="10"/>
      <c r="G55" s="93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</row>
    <row r="56" spans="1:24" ht="21.75" thickBot="1" x14ac:dyDescent="0.3">
      <c r="E56" s="10"/>
      <c r="F56" s="10"/>
      <c r="G56" s="93"/>
      <c r="H56" s="10"/>
      <c r="I56" s="876" t="s">
        <v>261</v>
      </c>
      <c r="J56" s="877"/>
      <c r="K56" s="877"/>
      <c r="L56" s="877"/>
      <c r="M56" s="877"/>
      <c r="N56" s="877"/>
      <c r="O56" s="877"/>
      <c r="P56" s="877"/>
      <c r="Q56" s="877"/>
      <c r="R56" s="877"/>
      <c r="S56" s="878"/>
    </row>
    <row r="57" spans="1:24" x14ac:dyDescent="0.25">
      <c r="E57" s="10"/>
      <c r="F57" s="10"/>
      <c r="G57" s="93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</row>
    <row r="58" spans="1:24" ht="42" customHeight="1" x14ac:dyDescent="0.25">
      <c r="E58" s="87"/>
      <c r="F58" s="177"/>
      <c r="G58" s="177"/>
      <c r="H58" s="177"/>
      <c r="I58" s="863" t="s">
        <v>23</v>
      </c>
      <c r="J58" s="863"/>
      <c r="K58" s="783" t="s">
        <v>2</v>
      </c>
      <c r="L58" s="783"/>
      <c r="M58" s="785" t="s">
        <v>27</v>
      </c>
      <c r="N58" s="785"/>
      <c r="T58" s="38"/>
    </row>
    <row r="59" spans="1:24" ht="24" customHeight="1" x14ac:dyDescent="0.25">
      <c r="E59" s="87"/>
      <c r="F59" s="367"/>
      <c r="G59" s="367"/>
      <c r="H59" s="367"/>
      <c r="I59" s="861" t="s">
        <v>35</v>
      </c>
      <c r="J59" s="861"/>
      <c r="K59" s="784">
        <f>D18+D20+D19+D21</f>
        <v>6</v>
      </c>
      <c r="L59" s="784"/>
      <c r="M59" s="862">
        <f>U22</f>
        <v>8972</v>
      </c>
      <c r="N59" s="862"/>
      <c r="T59" s="38"/>
    </row>
    <row r="60" spans="1:24" ht="24" customHeight="1" x14ac:dyDescent="0.25">
      <c r="E60" s="87"/>
      <c r="F60" s="367"/>
      <c r="G60" s="367"/>
      <c r="H60" s="367"/>
      <c r="I60" s="861" t="s">
        <v>22</v>
      </c>
      <c r="J60" s="861"/>
      <c r="K60" s="784">
        <f>D26+D28+D30+D32</f>
        <v>9</v>
      </c>
      <c r="L60" s="784"/>
      <c r="M60" s="862">
        <f>U33</f>
        <v>14520</v>
      </c>
      <c r="N60" s="862"/>
      <c r="T60" s="38"/>
    </row>
    <row r="61" spans="1:24" ht="24" customHeight="1" x14ac:dyDescent="0.25">
      <c r="E61" s="87"/>
      <c r="F61" s="367"/>
      <c r="G61" s="367"/>
      <c r="H61" s="367"/>
      <c r="I61" s="861" t="s">
        <v>21</v>
      </c>
      <c r="J61" s="861"/>
      <c r="K61" s="784">
        <f>D38+D40+D42</f>
        <v>4</v>
      </c>
      <c r="L61" s="784"/>
      <c r="M61" s="862">
        <f>U43</f>
        <v>18512</v>
      </c>
      <c r="N61" s="862"/>
      <c r="T61" s="38"/>
    </row>
    <row r="62" spans="1:24" ht="24" customHeight="1" x14ac:dyDescent="0.25">
      <c r="E62" s="87"/>
      <c r="F62" s="367"/>
      <c r="G62" s="367"/>
      <c r="H62" s="367"/>
      <c r="I62" s="865" t="s">
        <v>18</v>
      </c>
      <c r="J62" s="866"/>
      <c r="K62" s="784">
        <f>D48</f>
        <v>4</v>
      </c>
      <c r="L62" s="784"/>
      <c r="M62" s="862">
        <f>U50</f>
        <v>8512</v>
      </c>
      <c r="N62" s="862"/>
      <c r="T62" s="38"/>
    </row>
    <row r="63" spans="1:24" ht="22.5" customHeight="1" x14ac:dyDescent="0.25">
      <c r="E63" s="87"/>
      <c r="F63" s="179"/>
      <c r="G63" s="179"/>
      <c r="H63" s="179"/>
      <c r="I63" s="831" t="s">
        <v>55</v>
      </c>
      <c r="J63" s="831"/>
      <c r="K63" s="831">
        <f>SUM(K59:K62)</f>
        <v>23</v>
      </c>
      <c r="L63" s="831"/>
      <c r="M63" s="864">
        <f>SUM(M59:M62)</f>
        <v>50516</v>
      </c>
      <c r="N63" s="864"/>
      <c r="T63" s="38"/>
    </row>
    <row r="64" spans="1:24" x14ac:dyDescent="0.25">
      <c r="T64" s="38"/>
    </row>
  </sheetData>
  <mergeCells count="40">
    <mergeCell ref="I63:J63"/>
    <mergeCell ref="K63:L63"/>
    <mergeCell ref="M63:N63"/>
    <mergeCell ref="M62:N62"/>
    <mergeCell ref="K62:L62"/>
    <mergeCell ref="I62:J62"/>
    <mergeCell ref="I60:J60"/>
    <mergeCell ref="K60:L60"/>
    <mergeCell ref="M60:N60"/>
    <mergeCell ref="I58:J58"/>
    <mergeCell ref="I61:J61"/>
    <mergeCell ref="K61:L61"/>
    <mergeCell ref="M61:N61"/>
    <mergeCell ref="K58:L58"/>
    <mergeCell ref="M58:N58"/>
    <mergeCell ref="A1:Y1"/>
    <mergeCell ref="A2:Y2"/>
    <mergeCell ref="A3:Y3"/>
    <mergeCell ref="A5:Y5"/>
    <mergeCell ref="I59:J59"/>
    <mergeCell ref="K59:L59"/>
    <mergeCell ref="M59:N59"/>
    <mergeCell ref="B20:B21"/>
    <mergeCell ref="B30:B32"/>
    <mergeCell ref="R22:S22"/>
    <mergeCell ref="A20:A21"/>
    <mergeCell ref="I56:S56"/>
    <mergeCell ref="A30:A32"/>
    <mergeCell ref="R33:S33"/>
    <mergeCell ref="R43:S43"/>
    <mergeCell ref="R50:S50"/>
    <mergeCell ref="E14:F14"/>
    <mergeCell ref="A18:A19"/>
    <mergeCell ref="A7:X7"/>
    <mergeCell ref="E9:F9"/>
    <mergeCell ref="E10:F10"/>
    <mergeCell ref="E11:F11"/>
    <mergeCell ref="E12:F12"/>
    <mergeCell ref="E13:F13"/>
    <mergeCell ref="B18:B19"/>
  </mergeCells>
  <pageMargins left="0.7" right="0.7" top="0.75" bottom="0.75" header="0.3" footer="0.3"/>
  <pageSetup scale="32" orientation="portrait" r:id="rId1"/>
  <ignoredErrors>
    <ignoredError sqref="K20:S20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7"/>
  <sheetViews>
    <sheetView zoomScale="80" zoomScaleNormal="80" workbookViewId="0">
      <selection activeCell="U77" sqref="U77"/>
    </sheetView>
  </sheetViews>
  <sheetFormatPr baseColWidth="10" defaultRowHeight="15" x14ac:dyDescent="0.25"/>
  <cols>
    <col min="1" max="1" width="6.5703125" style="38" customWidth="1"/>
    <col min="2" max="2" width="32.7109375" style="38" customWidth="1"/>
    <col min="3" max="3" width="12.28515625" style="38" customWidth="1"/>
    <col min="4" max="6" width="11.42578125" style="38"/>
    <col min="7" max="7" width="1.7109375" style="87" customWidth="1"/>
    <col min="8" max="18" width="8.5703125" style="38" customWidth="1"/>
    <col min="19" max="19" width="9" style="38" customWidth="1"/>
    <col min="20" max="20" width="1" style="87" customWidth="1"/>
    <col min="21" max="22" width="11.42578125" style="38"/>
    <col min="23" max="23" width="13.140625" style="38" customWidth="1"/>
    <col min="24" max="24" width="15.28515625" style="38" customWidth="1"/>
    <col min="25" max="25" width="13.85546875" style="38" customWidth="1"/>
    <col min="26" max="26" width="12.5703125" style="38" bestFit="1" customWidth="1"/>
    <col min="27" max="16384" width="11.42578125" style="38"/>
  </cols>
  <sheetData>
    <row r="1" spans="1:36" ht="18" x14ac:dyDescent="0.25">
      <c r="A1" s="764" t="s">
        <v>24</v>
      </c>
      <c r="B1" s="764"/>
      <c r="C1" s="764"/>
      <c r="D1" s="764"/>
      <c r="E1" s="764"/>
      <c r="F1" s="764"/>
      <c r="G1" s="764"/>
      <c r="H1" s="764"/>
      <c r="I1" s="764"/>
      <c r="J1" s="764"/>
      <c r="K1" s="764"/>
      <c r="L1" s="764"/>
      <c r="M1" s="764"/>
      <c r="N1" s="764"/>
      <c r="O1" s="764"/>
      <c r="P1" s="764"/>
      <c r="Q1" s="764"/>
      <c r="R1" s="764"/>
      <c r="S1" s="764"/>
      <c r="T1" s="764"/>
      <c r="U1" s="764"/>
      <c r="V1" s="764"/>
      <c r="W1" s="764"/>
      <c r="X1" s="76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</row>
    <row r="2" spans="1:36" ht="15.75" x14ac:dyDescent="0.25">
      <c r="A2" s="765" t="s">
        <v>25</v>
      </c>
      <c r="B2" s="765"/>
      <c r="C2" s="765"/>
      <c r="D2" s="765"/>
      <c r="E2" s="765"/>
      <c r="F2" s="765"/>
      <c r="G2" s="765"/>
      <c r="H2" s="765"/>
      <c r="I2" s="765"/>
      <c r="J2" s="765"/>
      <c r="K2" s="765"/>
      <c r="L2" s="765"/>
      <c r="M2" s="765"/>
      <c r="N2" s="765"/>
      <c r="O2" s="765"/>
      <c r="P2" s="765"/>
      <c r="Q2" s="765"/>
      <c r="R2" s="765"/>
      <c r="S2" s="765"/>
      <c r="T2" s="765"/>
      <c r="U2" s="765"/>
      <c r="V2" s="765"/>
      <c r="W2" s="765"/>
      <c r="X2" s="765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</row>
    <row r="3" spans="1:36" x14ac:dyDescent="0.25">
      <c r="A3" s="766" t="s">
        <v>322</v>
      </c>
      <c r="B3" s="766"/>
      <c r="C3" s="766"/>
      <c r="D3" s="766"/>
      <c r="E3" s="766"/>
      <c r="F3" s="766"/>
      <c r="G3" s="766"/>
      <c r="H3" s="766"/>
      <c r="I3" s="766"/>
      <c r="J3" s="766"/>
      <c r="K3" s="766"/>
      <c r="L3" s="766"/>
      <c r="M3" s="766"/>
      <c r="N3" s="766"/>
      <c r="O3" s="766"/>
      <c r="P3" s="766"/>
      <c r="Q3" s="766"/>
      <c r="R3" s="766"/>
      <c r="S3" s="766"/>
      <c r="T3" s="766"/>
      <c r="U3" s="766"/>
      <c r="V3" s="766"/>
      <c r="W3" s="766"/>
      <c r="X3" s="766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</row>
    <row r="4" spans="1:36" ht="10.5" customHeight="1" x14ac:dyDescent="0.25">
      <c r="A4" s="23"/>
      <c r="B4" s="25"/>
      <c r="C4" s="25"/>
      <c r="D4" s="25"/>
      <c r="E4" s="25"/>
      <c r="F4" s="25"/>
      <c r="G4" s="26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</row>
    <row r="5" spans="1:36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</row>
    <row r="6" spans="1:36" ht="9.75" customHeight="1" x14ac:dyDescent="0.25">
      <c r="B6" s="17"/>
      <c r="C6" s="17"/>
      <c r="D6" s="17"/>
      <c r="E6" s="17"/>
      <c r="F6" s="17"/>
      <c r="G6" s="266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266"/>
      <c r="U6" s="17"/>
    </row>
    <row r="7" spans="1:36" ht="21" x14ac:dyDescent="0.35">
      <c r="A7" s="777" t="s">
        <v>306</v>
      </c>
      <c r="B7" s="777"/>
      <c r="C7" s="777"/>
      <c r="D7" s="777"/>
      <c r="E7" s="777"/>
      <c r="F7" s="777"/>
      <c r="G7" s="777"/>
      <c r="H7" s="777"/>
      <c r="I7" s="777"/>
      <c r="J7" s="777"/>
      <c r="K7" s="777"/>
      <c r="L7" s="777"/>
      <c r="M7" s="777"/>
      <c r="N7" s="777"/>
      <c r="O7" s="777"/>
      <c r="P7" s="777"/>
      <c r="Q7" s="777"/>
      <c r="R7" s="777"/>
      <c r="S7" s="777"/>
      <c r="T7" s="777"/>
      <c r="U7" s="777"/>
      <c r="V7" s="777"/>
      <c r="W7" s="777"/>
      <c r="X7" s="777"/>
    </row>
    <row r="8" spans="1:36" ht="10.5" customHeight="1" x14ac:dyDescent="0.35">
      <c r="B8" s="705"/>
      <c r="C8" s="705"/>
      <c r="D8" s="705"/>
      <c r="E8" s="705"/>
      <c r="F8" s="705"/>
      <c r="G8" s="483"/>
      <c r="H8" s="705"/>
      <c r="I8" s="705"/>
      <c r="J8" s="705"/>
      <c r="K8" s="705"/>
      <c r="L8" s="705"/>
      <c r="M8" s="705"/>
      <c r="N8" s="705"/>
      <c r="O8" s="705"/>
      <c r="P8" s="705"/>
      <c r="Q8" s="705"/>
      <c r="R8" s="705"/>
      <c r="S8" s="705"/>
      <c r="T8" s="483"/>
      <c r="U8" s="705"/>
    </row>
    <row r="9" spans="1:36" ht="21" customHeight="1" x14ac:dyDescent="0.25">
      <c r="B9" s="40"/>
      <c r="E9" s="778" t="s">
        <v>29</v>
      </c>
      <c r="F9" s="779"/>
      <c r="G9" s="362"/>
      <c r="H9" s="200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00" t="s">
        <v>111</v>
      </c>
      <c r="T9" s="276"/>
      <c r="U9" s="414" t="s">
        <v>232</v>
      </c>
      <c r="V9" s="41"/>
    </row>
    <row r="10" spans="1:36" ht="15" customHeight="1" x14ac:dyDescent="0.25">
      <c r="B10" s="40"/>
      <c r="E10" s="780" t="s">
        <v>30</v>
      </c>
      <c r="F10" s="781"/>
      <c r="G10" s="363"/>
      <c r="H10" s="65">
        <v>0</v>
      </c>
      <c r="I10" s="65">
        <v>0</v>
      </c>
      <c r="J10" s="65">
        <v>10</v>
      </c>
      <c r="K10" s="65">
        <v>18</v>
      </c>
      <c r="L10" s="65">
        <v>21</v>
      </c>
      <c r="M10" s="65">
        <v>22</v>
      </c>
      <c r="N10" s="65">
        <v>21</v>
      </c>
      <c r="O10" s="65">
        <v>23</v>
      </c>
      <c r="P10" s="65">
        <v>20</v>
      </c>
      <c r="Q10" s="65">
        <v>19</v>
      </c>
      <c r="R10" s="65">
        <v>20</v>
      </c>
      <c r="S10" s="65">
        <v>21</v>
      </c>
      <c r="T10" s="271"/>
      <c r="U10" s="61">
        <f>SUM(H10:S10)</f>
        <v>195</v>
      </c>
      <c r="V10" s="41"/>
    </row>
    <row r="12" spans="1:36" ht="31.5" customHeight="1" x14ac:dyDescent="0.25">
      <c r="A12" s="241" t="s">
        <v>20</v>
      </c>
      <c r="B12" s="133" t="s">
        <v>97</v>
      </c>
      <c r="C12" s="242" t="s">
        <v>1</v>
      </c>
      <c r="D12" s="243" t="s">
        <v>2</v>
      </c>
      <c r="E12" s="243" t="s">
        <v>3</v>
      </c>
      <c r="F12" s="243" t="s">
        <v>4</v>
      </c>
      <c r="G12" s="393"/>
      <c r="H12" s="244" t="s">
        <v>101</v>
      </c>
      <c r="I12" s="200" t="s">
        <v>102</v>
      </c>
      <c r="J12" s="200" t="s">
        <v>103</v>
      </c>
      <c r="K12" s="200" t="s">
        <v>104</v>
      </c>
      <c r="L12" s="200" t="s">
        <v>105</v>
      </c>
      <c r="M12" s="200" t="s">
        <v>106</v>
      </c>
      <c r="N12" s="200" t="s">
        <v>107</v>
      </c>
      <c r="O12" s="200" t="s">
        <v>108</v>
      </c>
      <c r="P12" s="200" t="s">
        <v>109</v>
      </c>
      <c r="Q12" s="200" t="s">
        <v>110</v>
      </c>
      <c r="R12" s="200" t="s">
        <v>5</v>
      </c>
      <c r="S12" s="251" t="s">
        <v>111</v>
      </c>
      <c r="T12" s="407"/>
      <c r="U12" s="420" t="s">
        <v>26</v>
      </c>
    </row>
    <row r="13" spans="1:36" s="164" customFormat="1" ht="16.5" customHeight="1" x14ac:dyDescent="0.25">
      <c r="A13" s="415"/>
      <c r="B13" s="498" t="s">
        <v>0</v>
      </c>
      <c r="C13" s="423"/>
      <c r="D13" s="424"/>
      <c r="E13" s="424"/>
      <c r="F13" s="424"/>
      <c r="G13" s="393"/>
      <c r="H13" s="425"/>
      <c r="I13" s="426"/>
      <c r="J13" s="426"/>
      <c r="K13" s="426"/>
      <c r="L13" s="426"/>
      <c r="M13" s="426"/>
      <c r="N13" s="426"/>
      <c r="O13" s="426"/>
      <c r="P13" s="426"/>
      <c r="Q13" s="426"/>
      <c r="R13" s="426"/>
      <c r="S13" s="427"/>
      <c r="T13" s="407"/>
      <c r="U13" s="387"/>
      <c r="V13" s="38"/>
      <c r="W13" s="38"/>
      <c r="X13" s="38"/>
    </row>
    <row r="14" spans="1:36" ht="12.6" customHeight="1" x14ac:dyDescent="0.25">
      <c r="A14" s="763">
        <v>1</v>
      </c>
      <c r="B14" s="767" t="s">
        <v>310</v>
      </c>
      <c r="C14" s="487"/>
      <c r="D14" s="1"/>
      <c r="E14" s="1"/>
      <c r="F14" s="1"/>
      <c r="G14" s="308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365"/>
      <c r="U14" s="421"/>
    </row>
    <row r="15" spans="1:36" ht="33" customHeight="1" x14ac:dyDescent="0.25">
      <c r="A15" s="763"/>
      <c r="B15" s="768"/>
      <c r="C15" s="429" t="s">
        <v>307</v>
      </c>
      <c r="D15" s="18">
        <v>1</v>
      </c>
      <c r="E15" s="18">
        <v>5</v>
      </c>
      <c r="F15" s="18">
        <f>D15*E15</f>
        <v>5</v>
      </c>
      <c r="G15" s="308"/>
      <c r="H15" s="55">
        <f>+H10*F15</f>
        <v>0</v>
      </c>
      <c r="I15" s="111">
        <f>+I10*F15</f>
        <v>0</v>
      </c>
      <c r="J15" s="44">
        <f>+J10*F15</f>
        <v>50</v>
      </c>
      <c r="K15" s="44">
        <f>+K10*F15</f>
        <v>90</v>
      </c>
      <c r="L15" s="44">
        <f t="shared" ref="L15:Q15" si="0">$F$15*L10</f>
        <v>105</v>
      </c>
      <c r="M15" s="44">
        <f t="shared" si="0"/>
        <v>110</v>
      </c>
      <c r="N15" s="44">
        <f t="shared" si="0"/>
        <v>105</v>
      </c>
      <c r="O15" s="44">
        <f t="shared" si="0"/>
        <v>115</v>
      </c>
      <c r="P15" s="44">
        <f t="shared" si="0"/>
        <v>100</v>
      </c>
      <c r="Q15" s="44">
        <f t="shared" si="0"/>
        <v>95</v>
      </c>
      <c r="R15" s="44">
        <f t="shared" ref="R15:S15" si="1">$F$15*R10</f>
        <v>100</v>
      </c>
      <c r="S15" s="44">
        <f t="shared" si="1"/>
        <v>105</v>
      </c>
      <c r="T15" s="308"/>
      <c r="U15" s="703">
        <f>SUM(H15:S15)</f>
        <v>975</v>
      </c>
    </row>
    <row r="16" spans="1:36" ht="9.75" customHeight="1" x14ac:dyDescent="0.25">
      <c r="A16" s="763">
        <f>1+A14</f>
        <v>2</v>
      </c>
      <c r="B16" s="767" t="s">
        <v>309</v>
      </c>
      <c r="C16" s="487"/>
      <c r="D16" s="1"/>
      <c r="E16" s="1"/>
      <c r="F16" s="1"/>
      <c r="G16" s="308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485"/>
      <c r="U16" s="711"/>
    </row>
    <row r="17" spans="1:25" ht="37.5" customHeight="1" x14ac:dyDescent="0.25">
      <c r="A17" s="763"/>
      <c r="B17" s="768"/>
      <c r="C17" s="429" t="s">
        <v>307</v>
      </c>
      <c r="D17" s="18">
        <v>1</v>
      </c>
      <c r="E17" s="18">
        <v>5</v>
      </c>
      <c r="F17" s="18">
        <f>D17*E17</f>
        <v>5</v>
      </c>
      <c r="G17" s="440"/>
      <c r="H17" s="35">
        <f>+H10*F17</f>
        <v>0</v>
      </c>
      <c r="I17" s="35">
        <f>+I10*F17</f>
        <v>0</v>
      </c>
      <c r="J17" s="35">
        <f>+J10*F17</f>
        <v>50</v>
      </c>
      <c r="K17" s="35">
        <f>+K10*F17</f>
        <v>90</v>
      </c>
      <c r="L17" s="35">
        <f t="shared" ref="L17:S17" si="2">$F$17*L10</f>
        <v>105</v>
      </c>
      <c r="M17" s="35">
        <f t="shared" si="2"/>
        <v>110</v>
      </c>
      <c r="N17" s="35">
        <f t="shared" si="2"/>
        <v>105</v>
      </c>
      <c r="O17" s="35">
        <f t="shared" si="2"/>
        <v>115</v>
      </c>
      <c r="P17" s="35">
        <f t="shared" si="2"/>
        <v>100</v>
      </c>
      <c r="Q17" s="35">
        <f t="shared" si="2"/>
        <v>95</v>
      </c>
      <c r="R17" s="35">
        <f t="shared" si="2"/>
        <v>100</v>
      </c>
      <c r="S17" s="35">
        <f t="shared" si="2"/>
        <v>105</v>
      </c>
      <c r="T17" s="440"/>
      <c r="U17" s="703">
        <f>SUM(H17:S17)</f>
        <v>975</v>
      </c>
    </row>
    <row r="18" spans="1:25" ht="9.75" customHeight="1" x14ac:dyDescent="0.25">
      <c r="A18" s="763">
        <f t="shared" ref="A18" si="3">1+A16</f>
        <v>3</v>
      </c>
      <c r="B18" s="769" t="s">
        <v>308</v>
      </c>
      <c r="C18" s="487"/>
      <c r="D18" s="1"/>
      <c r="E18" s="1"/>
      <c r="F18" s="1"/>
      <c r="G18" s="404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485"/>
      <c r="U18" s="711"/>
    </row>
    <row r="19" spans="1:25" ht="31.5" customHeight="1" x14ac:dyDescent="0.25">
      <c r="A19" s="763"/>
      <c r="B19" s="770"/>
      <c r="C19" s="429" t="s">
        <v>307</v>
      </c>
      <c r="D19" s="18">
        <v>1</v>
      </c>
      <c r="E19" s="18">
        <v>5</v>
      </c>
      <c r="F19" s="18">
        <f>D19*E19</f>
        <v>5</v>
      </c>
      <c r="G19" s="440"/>
      <c r="H19" s="35">
        <f>+H10*F19</f>
        <v>0</v>
      </c>
      <c r="I19" s="112">
        <f>+I10*F19</f>
        <v>0</v>
      </c>
      <c r="J19" s="35">
        <f>+J10*F19</f>
        <v>50</v>
      </c>
      <c r="K19" s="35">
        <f>+K10*F19</f>
        <v>90</v>
      </c>
      <c r="L19" s="35">
        <f t="shared" ref="L19:S19" si="4">$F$19*L10</f>
        <v>105</v>
      </c>
      <c r="M19" s="35">
        <f t="shared" si="4"/>
        <v>110</v>
      </c>
      <c r="N19" s="35">
        <f t="shared" si="4"/>
        <v>105</v>
      </c>
      <c r="O19" s="35">
        <f t="shared" si="4"/>
        <v>115</v>
      </c>
      <c r="P19" s="35">
        <f t="shared" si="4"/>
        <v>100</v>
      </c>
      <c r="Q19" s="35">
        <f t="shared" si="4"/>
        <v>95</v>
      </c>
      <c r="R19" s="35">
        <f t="shared" si="4"/>
        <v>100</v>
      </c>
      <c r="S19" s="35">
        <f t="shared" si="4"/>
        <v>105</v>
      </c>
      <c r="T19" s="440"/>
      <c r="U19" s="703">
        <f>SUM(H19:S19)</f>
        <v>975</v>
      </c>
    </row>
    <row r="20" spans="1:25" ht="9" customHeight="1" x14ac:dyDescent="0.25">
      <c r="A20" s="763">
        <f t="shared" ref="A20" si="5">1+A18</f>
        <v>4</v>
      </c>
      <c r="B20" s="769" t="s">
        <v>311</v>
      </c>
      <c r="C20" s="487"/>
      <c r="D20" s="1"/>
      <c r="E20" s="1"/>
      <c r="F20" s="1"/>
      <c r="G20" s="404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485"/>
      <c r="U20" s="711"/>
    </row>
    <row r="21" spans="1:25" ht="39" customHeight="1" x14ac:dyDescent="0.25">
      <c r="A21" s="763"/>
      <c r="B21" s="772"/>
      <c r="C21" s="429" t="s">
        <v>277</v>
      </c>
      <c r="D21" s="18">
        <v>1</v>
      </c>
      <c r="E21" s="18">
        <v>5</v>
      </c>
      <c r="F21" s="18">
        <f>D21*E21</f>
        <v>5</v>
      </c>
      <c r="G21" s="440"/>
      <c r="H21" s="35">
        <f>+H10*F21</f>
        <v>0</v>
      </c>
      <c r="I21" s="35">
        <f>+I10*F21</f>
        <v>0</v>
      </c>
      <c r="J21" s="35">
        <f>+J10*F21</f>
        <v>50</v>
      </c>
      <c r="K21" s="35">
        <f>+K10*F21</f>
        <v>90</v>
      </c>
      <c r="L21" s="35">
        <f t="shared" ref="L21:S21" si="6">$F$21*L10</f>
        <v>105</v>
      </c>
      <c r="M21" s="35">
        <f t="shared" si="6"/>
        <v>110</v>
      </c>
      <c r="N21" s="35">
        <f t="shared" si="6"/>
        <v>105</v>
      </c>
      <c r="O21" s="35">
        <f t="shared" si="6"/>
        <v>115</v>
      </c>
      <c r="P21" s="35">
        <f t="shared" si="6"/>
        <v>100</v>
      </c>
      <c r="Q21" s="35">
        <f t="shared" si="6"/>
        <v>95</v>
      </c>
      <c r="R21" s="35">
        <f t="shared" si="6"/>
        <v>100</v>
      </c>
      <c r="S21" s="35">
        <f t="shared" si="6"/>
        <v>105</v>
      </c>
      <c r="T21" s="440"/>
      <c r="U21" s="52">
        <f>SUM(H21:S21)</f>
        <v>975</v>
      </c>
    </row>
    <row r="22" spans="1:25" ht="6" customHeight="1" x14ac:dyDescent="0.25">
      <c r="A22" s="763">
        <f t="shared" ref="A22" si="7">1+A20</f>
        <v>5</v>
      </c>
      <c r="B22" s="767" t="s">
        <v>312</v>
      </c>
      <c r="C22" s="487"/>
      <c r="D22" s="1"/>
      <c r="E22" s="1"/>
      <c r="F22" s="1"/>
      <c r="G22" s="404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485"/>
      <c r="U22" s="711"/>
    </row>
    <row r="23" spans="1:25" ht="35.25" customHeight="1" x14ac:dyDescent="0.25">
      <c r="A23" s="763"/>
      <c r="B23" s="768"/>
      <c r="C23" s="429" t="s">
        <v>307</v>
      </c>
      <c r="D23" s="18">
        <v>1</v>
      </c>
      <c r="E23" s="18">
        <v>5</v>
      </c>
      <c r="F23" s="18">
        <f>D23*E23</f>
        <v>5</v>
      </c>
      <c r="G23" s="440"/>
      <c r="H23" s="35">
        <f>+H10*F23</f>
        <v>0</v>
      </c>
      <c r="I23" s="35">
        <f>+I10*F23</f>
        <v>0</v>
      </c>
      <c r="J23" s="35">
        <f>+J10*F23</f>
        <v>50</v>
      </c>
      <c r="K23" s="35">
        <f>+K10*F23</f>
        <v>90</v>
      </c>
      <c r="L23" s="35">
        <f t="shared" ref="L23:S23" si="8">$F$23*L10</f>
        <v>105</v>
      </c>
      <c r="M23" s="35">
        <f t="shared" si="8"/>
        <v>110</v>
      </c>
      <c r="N23" s="35">
        <f t="shared" si="8"/>
        <v>105</v>
      </c>
      <c r="O23" s="35">
        <f t="shared" si="8"/>
        <v>115</v>
      </c>
      <c r="P23" s="35">
        <f t="shared" si="8"/>
        <v>100</v>
      </c>
      <c r="Q23" s="35">
        <f t="shared" si="8"/>
        <v>95</v>
      </c>
      <c r="R23" s="35">
        <f t="shared" si="8"/>
        <v>100</v>
      </c>
      <c r="S23" s="35">
        <f t="shared" si="8"/>
        <v>105</v>
      </c>
      <c r="T23" s="440"/>
      <c r="U23" s="52">
        <f>SUM(H23:S23)</f>
        <v>975</v>
      </c>
      <c r="Y23" s="48"/>
    </row>
    <row r="24" spans="1:25" ht="19.5" customHeight="1" x14ac:dyDescent="0.25">
      <c r="A24" s="27"/>
      <c r="B24" s="13"/>
      <c r="C24" s="10"/>
      <c r="D24" s="28"/>
      <c r="E24" s="28"/>
      <c r="F24" s="28"/>
      <c r="G24" s="84"/>
      <c r="H24" s="84"/>
      <c r="I24" s="84"/>
      <c r="J24" s="84"/>
      <c r="K24" s="84"/>
      <c r="L24" s="29"/>
      <c r="M24" s="29"/>
      <c r="N24" s="29"/>
      <c r="O24" s="29"/>
      <c r="P24" s="29"/>
      <c r="Q24" s="29"/>
      <c r="R24" s="773" t="s">
        <v>66</v>
      </c>
      <c r="S24" s="774"/>
      <c r="T24" s="368"/>
      <c r="U24" s="113">
        <f>SUM(U14:U23)</f>
        <v>4875</v>
      </c>
    </row>
    <row r="25" spans="1:25" ht="19.5" customHeight="1" x14ac:dyDescent="0.25">
      <c r="A25" s="488"/>
      <c r="B25" s="489"/>
      <c r="C25" s="181"/>
      <c r="D25" s="218"/>
      <c r="E25" s="218"/>
      <c r="F25" s="218"/>
      <c r="G25" s="84"/>
      <c r="H25" s="357"/>
      <c r="I25" s="357"/>
      <c r="J25" s="357"/>
      <c r="K25" s="357"/>
      <c r="L25" s="491"/>
      <c r="M25" s="491"/>
      <c r="N25" s="491"/>
      <c r="O25" s="491"/>
      <c r="P25" s="491"/>
      <c r="Q25" s="491"/>
      <c r="R25" s="492"/>
      <c r="S25" s="492"/>
      <c r="T25" s="368"/>
      <c r="U25" s="468"/>
    </row>
    <row r="26" spans="1:25" ht="36.75" customHeight="1" x14ac:dyDescent="0.25">
      <c r="A26" s="241" t="s">
        <v>20</v>
      </c>
      <c r="B26" s="133" t="s">
        <v>97</v>
      </c>
      <c r="C26" s="242" t="s">
        <v>1</v>
      </c>
      <c r="D26" s="243" t="s">
        <v>2</v>
      </c>
      <c r="E26" s="243" t="s">
        <v>3</v>
      </c>
      <c r="F26" s="243" t="s">
        <v>4</v>
      </c>
      <c r="G26" s="393"/>
      <c r="H26" s="244" t="s">
        <v>101</v>
      </c>
      <c r="I26" s="200" t="s">
        <v>102</v>
      </c>
      <c r="J26" s="200" t="s">
        <v>103</v>
      </c>
      <c r="K26" s="200" t="s">
        <v>104</v>
      </c>
      <c r="L26" s="200" t="s">
        <v>105</v>
      </c>
      <c r="M26" s="200" t="s">
        <v>106</v>
      </c>
      <c r="N26" s="200" t="s">
        <v>107</v>
      </c>
      <c r="O26" s="200" t="s">
        <v>108</v>
      </c>
      <c r="P26" s="200" t="s">
        <v>109</v>
      </c>
      <c r="Q26" s="200" t="s">
        <v>110</v>
      </c>
      <c r="R26" s="200" t="s">
        <v>5</v>
      </c>
      <c r="S26" s="251" t="s">
        <v>111</v>
      </c>
      <c r="T26" s="407"/>
      <c r="U26" s="420" t="s">
        <v>26</v>
      </c>
    </row>
    <row r="27" spans="1:25" s="164" customFormat="1" ht="26.25" customHeight="1" x14ac:dyDescent="0.25">
      <c r="A27" s="415"/>
      <c r="B27" s="498" t="s">
        <v>21</v>
      </c>
      <c r="C27" s="82"/>
      <c r="D27" s="416"/>
      <c r="E27" s="416"/>
      <c r="F27" s="416"/>
      <c r="G27" s="393"/>
      <c r="H27" s="425"/>
      <c r="I27" s="426"/>
      <c r="J27" s="426"/>
      <c r="K27" s="426"/>
      <c r="L27" s="426"/>
      <c r="M27" s="426"/>
      <c r="N27" s="426"/>
      <c r="O27" s="426"/>
      <c r="P27" s="426"/>
      <c r="Q27" s="426"/>
      <c r="R27" s="426"/>
      <c r="S27" s="427"/>
      <c r="T27" s="407"/>
      <c r="U27" s="387"/>
      <c r="V27" s="38"/>
      <c r="W27" s="38"/>
      <c r="X27" s="38"/>
    </row>
    <row r="28" spans="1:25" ht="15" customHeight="1" x14ac:dyDescent="0.25">
      <c r="A28" s="763">
        <f>1+A22</f>
        <v>6</v>
      </c>
      <c r="B28" s="767" t="s">
        <v>313</v>
      </c>
      <c r="C28" s="494"/>
      <c r="D28" s="1"/>
      <c r="E28" s="1"/>
      <c r="F28" s="1"/>
      <c r="G28" s="404"/>
      <c r="H28" s="775">
        <f>+H10*F29</f>
        <v>0</v>
      </c>
      <c r="I28" s="775">
        <f>+I10*F29</f>
        <v>0</v>
      </c>
      <c r="J28" s="775">
        <f>+J10*F29</f>
        <v>50</v>
      </c>
      <c r="K28" s="775">
        <f>+K10*F29</f>
        <v>90</v>
      </c>
      <c r="L28" s="775">
        <f t="shared" ref="L28:S28" si="9">$F$29*L10</f>
        <v>105</v>
      </c>
      <c r="M28" s="775">
        <f t="shared" si="9"/>
        <v>110</v>
      </c>
      <c r="N28" s="775">
        <f t="shared" si="9"/>
        <v>105</v>
      </c>
      <c r="O28" s="775">
        <f t="shared" si="9"/>
        <v>115</v>
      </c>
      <c r="P28" s="775">
        <f t="shared" si="9"/>
        <v>100</v>
      </c>
      <c r="Q28" s="775">
        <f t="shared" si="9"/>
        <v>95</v>
      </c>
      <c r="R28" s="775">
        <f t="shared" si="9"/>
        <v>100</v>
      </c>
      <c r="S28" s="775">
        <f t="shared" si="9"/>
        <v>105</v>
      </c>
      <c r="T28" s="404"/>
      <c r="U28" s="782">
        <f>SUM(H28:S29)</f>
        <v>975</v>
      </c>
    </row>
    <row r="29" spans="1:25" ht="27" customHeight="1" x14ac:dyDescent="0.25">
      <c r="A29" s="763"/>
      <c r="B29" s="768"/>
      <c r="C29" s="429" t="s">
        <v>314</v>
      </c>
      <c r="D29" s="710">
        <v>1</v>
      </c>
      <c r="E29" s="710">
        <v>5</v>
      </c>
      <c r="F29" s="710">
        <f>D29*E29</f>
        <v>5</v>
      </c>
      <c r="G29" s="440"/>
      <c r="H29" s="775"/>
      <c r="I29" s="775"/>
      <c r="J29" s="775"/>
      <c r="K29" s="775"/>
      <c r="L29" s="775"/>
      <c r="M29" s="775"/>
      <c r="N29" s="775"/>
      <c r="O29" s="775"/>
      <c r="P29" s="775"/>
      <c r="Q29" s="775"/>
      <c r="R29" s="775"/>
      <c r="S29" s="775"/>
      <c r="T29" s="440"/>
      <c r="U29" s="782"/>
    </row>
    <row r="30" spans="1:25" ht="18" customHeight="1" x14ac:dyDescent="0.25">
      <c r="A30" s="182"/>
      <c r="B30" s="290"/>
      <c r="C30" s="167"/>
      <c r="D30" s="221"/>
      <c r="E30" s="221"/>
      <c r="F30" s="221"/>
      <c r="G30" s="84"/>
      <c r="H30" s="490"/>
      <c r="I30" s="490"/>
      <c r="J30" s="490"/>
      <c r="K30" s="490"/>
      <c r="L30" s="490"/>
      <c r="M30" s="490"/>
      <c r="N30" s="490"/>
      <c r="O30" s="490"/>
      <c r="P30" s="490"/>
      <c r="Q30" s="490"/>
      <c r="R30" s="773" t="s">
        <v>259</v>
      </c>
      <c r="S30" s="774"/>
      <c r="T30" s="283"/>
      <c r="U30" s="66">
        <f>SUM(U28:U28)</f>
        <v>975</v>
      </c>
    </row>
    <row r="31" spans="1:25" x14ac:dyDescent="0.25">
      <c r="A31" s="27"/>
      <c r="B31" s="13"/>
      <c r="C31" s="10"/>
      <c r="D31" s="28"/>
      <c r="E31" s="28"/>
      <c r="F31" s="28"/>
      <c r="G31" s="84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493"/>
      <c r="S31" s="493"/>
      <c r="T31" s="278"/>
      <c r="U31" s="493"/>
      <c r="V31" s="30"/>
      <c r="W31" s="30"/>
      <c r="X31" s="30"/>
    </row>
    <row r="32" spans="1:25" x14ac:dyDescent="0.25">
      <c r="A32" s="488"/>
      <c r="B32" s="489"/>
      <c r="C32" s="181"/>
      <c r="D32" s="218"/>
      <c r="E32" s="218"/>
      <c r="F32" s="218"/>
      <c r="G32" s="84"/>
      <c r="H32" s="491"/>
      <c r="I32" s="491"/>
      <c r="J32" s="491"/>
      <c r="K32" s="491"/>
      <c r="L32" s="491"/>
      <c r="M32" s="491"/>
      <c r="N32" s="491"/>
      <c r="O32" s="491"/>
      <c r="P32" s="491"/>
      <c r="Q32" s="491"/>
      <c r="R32" s="225"/>
      <c r="S32" s="225"/>
      <c r="T32" s="278"/>
      <c r="U32" s="225"/>
      <c r="V32" s="237"/>
      <c r="W32" s="237"/>
      <c r="X32" s="237"/>
    </row>
    <row r="33" spans="1:24" ht="36.75" customHeight="1" x14ac:dyDescent="0.25">
      <c r="A33" s="241" t="s">
        <v>20</v>
      </c>
      <c r="B33" s="133" t="s">
        <v>97</v>
      </c>
      <c r="C33" s="242" t="s">
        <v>1</v>
      </c>
      <c r="D33" s="243" t="s">
        <v>2</v>
      </c>
      <c r="E33" s="243" t="s">
        <v>3</v>
      </c>
      <c r="F33" s="243" t="s">
        <v>4</v>
      </c>
      <c r="G33" s="393"/>
      <c r="H33" s="244" t="s">
        <v>101</v>
      </c>
      <c r="I33" s="200" t="s">
        <v>102</v>
      </c>
      <c r="J33" s="200" t="s">
        <v>103</v>
      </c>
      <c r="K33" s="200" t="s">
        <v>104</v>
      </c>
      <c r="L33" s="200" t="s">
        <v>105</v>
      </c>
      <c r="M33" s="200" t="s">
        <v>106</v>
      </c>
      <c r="N33" s="200" t="s">
        <v>107</v>
      </c>
      <c r="O33" s="200" t="s">
        <v>108</v>
      </c>
      <c r="P33" s="200" t="s">
        <v>109</v>
      </c>
      <c r="Q33" s="200" t="s">
        <v>110</v>
      </c>
      <c r="R33" s="200" t="s">
        <v>5</v>
      </c>
      <c r="S33" s="251" t="s">
        <v>111</v>
      </c>
      <c r="T33" s="407"/>
      <c r="U33" s="420" t="s">
        <v>26</v>
      </c>
    </row>
    <row r="34" spans="1:24" s="164" customFormat="1" ht="22.5" customHeight="1" x14ac:dyDescent="0.25">
      <c r="A34" s="415"/>
      <c r="B34" s="498" t="s">
        <v>18</v>
      </c>
      <c r="C34" s="423"/>
      <c r="D34" s="424"/>
      <c r="E34" s="424"/>
      <c r="F34" s="424"/>
      <c r="G34" s="393"/>
      <c r="H34" s="417"/>
      <c r="I34" s="418"/>
      <c r="J34" s="418"/>
      <c r="K34" s="418"/>
      <c r="L34" s="418"/>
      <c r="M34" s="418"/>
      <c r="N34" s="418"/>
      <c r="O34" s="418"/>
      <c r="P34" s="418"/>
      <c r="Q34" s="418"/>
      <c r="R34" s="418"/>
      <c r="S34" s="419"/>
      <c r="T34" s="407"/>
      <c r="U34" s="158"/>
      <c r="V34" s="38"/>
      <c r="W34" s="38"/>
      <c r="X34" s="38"/>
    </row>
    <row r="35" spans="1:24" ht="15" customHeight="1" x14ac:dyDescent="0.25">
      <c r="A35" s="771">
        <v>7</v>
      </c>
      <c r="B35" s="767" t="s">
        <v>315</v>
      </c>
      <c r="C35" s="494"/>
      <c r="D35" s="1"/>
      <c r="E35" s="1"/>
      <c r="F35" s="1"/>
      <c r="G35" s="404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404"/>
      <c r="U35" s="711"/>
    </row>
    <row r="36" spans="1:24" ht="27.75" customHeight="1" x14ac:dyDescent="0.25">
      <c r="A36" s="771"/>
      <c r="B36" s="768"/>
      <c r="C36" s="429" t="s">
        <v>178</v>
      </c>
      <c r="D36" s="710">
        <v>1</v>
      </c>
      <c r="E36" s="710">
        <v>5</v>
      </c>
      <c r="F36" s="710">
        <f>D36*E36</f>
        <v>5</v>
      </c>
      <c r="G36" s="407"/>
      <c r="H36" s="714">
        <f>+H10*F36</f>
        <v>0</v>
      </c>
      <c r="I36" s="714">
        <f>+I10*F36</f>
        <v>0</v>
      </c>
      <c r="J36" s="714">
        <f>+J10*F36</f>
        <v>50</v>
      </c>
      <c r="K36" s="714">
        <f>+K10*F36</f>
        <v>90</v>
      </c>
      <c r="L36" s="714">
        <f t="shared" ref="L36:S36" si="10">$F$36*L10</f>
        <v>105</v>
      </c>
      <c r="M36" s="714">
        <f t="shared" si="10"/>
        <v>110</v>
      </c>
      <c r="N36" s="714">
        <f t="shared" si="10"/>
        <v>105</v>
      </c>
      <c r="O36" s="714">
        <f t="shared" si="10"/>
        <v>115</v>
      </c>
      <c r="P36" s="714">
        <f t="shared" si="10"/>
        <v>100</v>
      </c>
      <c r="Q36" s="714">
        <f t="shared" si="10"/>
        <v>95</v>
      </c>
      <c r="R36" s="714">
        <f t="shared" si="10"/>
        <v>100</v>
      </c>
      <c r="S36" s="714">
        <f t="shared" si="10"/>
        <v>105</v>
      </c>
      <c r="T36" s="407"/>
      <c r="U36" s="704">
        <f>SUM(H36:S36)</f>
        <v>975</v>
      </c>
    </row>
    <row r="37" spans="1:24" ht="18" customHeight="1" x14ac:dyDescent="0.25">
      <c r="A37" s="182"/>
      <c r="B37" s="290"/>
      <c r="C37" s="167"/>
      <c r="D37" s="221"/>
      <c r="E37" s="221"/>
      <c r="F37" s="221"/>
      <c r="G37" s="84"/>
      <c r="H37" s="490"/>
      <c r="I37" s="490"/>
      <c r="J37" s="490"/>
      <c r="K37" s="490"/>
      <c r="L37" s="490"/>
      <c r="M37" s="490"/>
      <c r="N37" s="490"/>
      <c r="O37" s="490"/>
      <c r="P37" s="490"/>
      <c r="Q37" s="490"/>
      <c r="R37" s="761" t="s">
        <v>260</v>
      </c>
      <c r="S37" s="762"/>
      <c r="T37" s="283"/>
      <c r="U37" s="66">
        <f>SUM(U33:U36)</f>
        <v>975</v>
      </c>
    </row>
    <row r="38" spans="1:24" x14ac:dyDescent="0.25">
      <c r="A38" s="27"/>
      <c r="B38" s="13"/>
      <c r="C38" s="10"/>
      <c r="D38" s="28"/>
      <c r="E38" s="28"/>
      <c r="F38" s="28"/>
      <c r="G38" s="84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493"/>
      <c r="S38" s="493"/>
      <c r="T38" s="278"/>
      <c r="U38" s="493"/>
    </row>
    <row r="39" spans="1:24" x14ac:dyDescent="0.25">
      <c r="A39" s="488"/>
      <c r="B39" s="489"/>
      <c r="C39" s="181"/>
      <c r="D39" s="218"/>
      <c r="E39" s="218"/>
      <c r="F39" s="218"/>
      <c r="G39" s="84"/>
      <c r="H39" s="491"/>
      <c r="I39" s="491"/>
      <c r="J39" s="491"/>
      <c r="K39" s="491"/>
      <c r="L39" s="491"/>
      <c r="M39" s="491"/>
      <c r="N39" s="491"/>
      <c r="O39" s="491"/>
      <c r="P39" s="491"/>
      <c r="Q39" s="491"/>
      <c r="R39" s="225"/>
      <c r="S39" s="225"/>
      <c r="T39" s="278"/>
      <c r="U39" s="225"/>
    </row>
    <row r="40" spans="1:24" ht="36.75" customHeight="1" x14ac:dyDescent="0.25">
      <c r="A40" s="241" t="s">
        <v>20</v>
      </c>
      <c r="B40" s="133" t="s">
        <v>97</v>
      </c>
      <c r="C40" s="242" t="s">
        <v>1</v>
      </c>
      <c r="D40" s="243" t="s">
        <v>2</v>
      </c>
      <c r="E40" s="243" t="s">
        <v>3</v>
      </c>
      <c r="F40" s="243" t="s">
        <v>4</v>
      </c>
      <c r="G40" s="393"/>
      <c r="H40" s="244" t="s">
        <v>101</v>
      </c>
      <c r="I40" s="200" t="s">
        <v>102</v>
      </c>
      <c r="J40" s="200" t="s">
        <v>103</v>
      </c>
      <c r="K40" s="200" t="s">
        <v>104</v>
      </c>
      <c r="L40" s="200" t="s">
        <v>105</v>
      </c>
      <c r="M40" s="200" t="s">
        <v>106</v>
      </c>
      <c r="N40" s="200" t="s">
        <v>107</v>
      </c>
      <c r="O40" s="200" t="s">
        <v>108</v>
      </c>
      <c r="P40" s="200" t="s">
        <v>109</v>
      </c>
      <c r="Q40" s="200" t="s">
        <v>110</v>
      </c>
      <c r="R40" s="200" t="s">
        <v>5</v>
      </c>
      <c r="S40" s="251" t="s">
        <v>111</v>
      </c>
      <c r="T40" s="407"/>
      <c r="U40" s="420" t="s">
        <v>26</v>
      </c>
    </row>
    <row r="41" spans="1:24" s="164" customFormat="1" x14ac:dyDescent="0.25">
      <c r="A41" s="99"/>
      <c r="B41" s="499" t="s">
        <v>22</v>
      </c>
      <c r="C41" s="500"/>
      <c r="D41" s="132"/>
      <c r="E41" s="132"/>
      <c r="F41" s="132"/>
      <c r="G41" s="403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280"/>
      <c r="U41" s="132"/>
      <c r="V41" s="38"/>
      <c r="W41" s="38"/>
      <c r="X41" s="38"/>
    </row>
    <row r="42" spans="1:24" ht="15.75" customHeight="1" x14ac:dyDescent="0.25">
      <c r="A42" s="771">
        <f>A35+1</f>
        <v>8</v>
      </c>
      <c r="B42" s="767" t="s">
        <v>316</v>
      </c>
      <c r="C42" s="494"/>
      <c r="D42" s="1"/>
      <c r="E42" s="1"/>
      <c r="F42" s="1"/>
      <c r="G42" s="404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404"/>
      <c r="U42" s="711"/>
    </row>
    <row r="43" spans="1:24" ht="29.25" customHeight="1" x14ac:dyDescent="0.25">
      <c r="A43" s="771"/>
      <c r="B43" s="768"/>
      <c r="C43" s="429" t="s">
        <v>317</v>
      </c>
      <c r="D43" s="710">
        <v>1</v>
      </c>
      <c r="E43" s="710">
        <v>5</v>
      </c>
      <c r="F43" s="710">
        <f>D43*E43</f>
        <v>5</v>
      </c>
      <c r="G43" s="440"/>
      <c r="H43" s="35">
        <f>+H10*F43</f>
        <v>0</v>
      </c>
      <c r="I43" s="35">
        <f>+I10*F43</f>
        <v>0</v>
      </c>
      <c r="J43" s="35">
        <f>+J10*F43</f>
        <v>50</v>
      </c>
      <c r="K43" s="112">
        <f>+K10*F43</f>
        <v>90</v>
      </c>
      <c r="L43" s="35">
        <f t="shared" ref="L43:S43" si="11">$F$43*L10</f>
        <v>105</v>
      </c>
      <c r="M43" s="35">
        <f t="shared" si="11"/>
        <v>110</v>
      </c>
      <c r="N43" s="35">
        <f t="shared" si="11"/>
        <v>105</v>
      </c>
      <c r="O43" s="35">
        <f t="shared" si="11"/>
        <v>115</v>
      </c>
      <c r="P43" s="35">
        <f t="shared" si="11"/>
        <v>100</v>
      </c>
      <c r="Q43" s="35">
        <f t="shared" si="11"/>
        <v>95</v>
      </c>
      <c r="R43" s="35">
        <f t="shared" si="11"/>
        <v>100</v>
      </c>
      <c r="S43" s="35">
        <f t="shared" si="11"/>
        <v>105</v>
      </c>
      <c r="T43" s="440"/>
      <c r="U43" s="703">
        <f>SUM(H43:S43)</f>
        <v>975</v>
      </c>
    </row>
    <row r="44" spans="1:24" ht="18" customHeight="1" x14ac:dyDescent="0.25">
      <c r="A44" s="182"/>
      <c r="B44" s="290"/>
      <c r="C44" s="167"/>
      <c r="D44" s="221"/>
      <c r="E44" s="221"/>
      <c r="F44" s="221"/>
      <c r="G44" s="84"/>
      <c r="H44" s="490"/>
      <c r="I44" s="490"/>
      <c r="J44" s="490"/>
      <c r="K44" s="490"/>
      <c r="L44" s="490"/>
      <c r="M44" s="490"/>
      <c r="N44" s="490"/>
      <c r="O44" s="490"/>
      <c r="P44" s="490"/>
      <c r="Q44" s="490"/>
      <c r="R44" s="761" t="s">
        <v>67</v>
      </c>
      <c r="S44" s="762"/>
      <c r="T44" s="283"/>
      <c r="U44" s="66">
        <f>SUM(U40:U43)</f>
        <v>975</v>
      </c>
      <c r="V44" s="235"/>
      <c r="W44" s="148"/>
      <c r="X44" s="148"/>
    </row>
    <row r="45" spans="1:24" x14ac:dyDescent="0.25">
      <c r="A45" s="27"/>
      <c r="B45" s="13"/>
      <c r="C45" s="10"/>
      <c r="D45" s="28"/>
      <c r="E45" s="28"/>
      <c r="F45" s="28"/>
      <c r="G45" s="84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493"/>
      <c r="S45" s="493"/>
      <c r="T45" s="278"/>
      <c r="U45" s="493"/>
      <c r="V45" s="30"/>
      <c r="W45" s="30"/>
      <c r="X45" s="30"/>
    </row>
    <row r="46" spans="1:24" x14ac:dyDescent="0.25">
      <c r="A46" s="488"/>
      <c r="B46" s="489"/>
      <c r="C46" s="181"/>
      <c r="D46" s="218"/>
      <c r="E46" s="218"/>
      <c r="F46" s="218"/>
      <c r="G46" s="84"/>
      <c r="H46" s="491"/>
      <c r="I46" s="491"/>
      <c r="J46" s="491"/>
      <c r="K46" s="491"/>
      <c r="L46" s="491"/>
      <c r="M46" s="491"/>
      <c r="N46" s="491"/>
      <c r="O46" s="491"/>
      <c r="P46" s="491"/>
      <c r="Q46" s="491"/>
      <c r="R46" s="225"/>
      <c r="S46" s="225"/>
      <c r="T46" s="278"/>
      <c r="U46" s="225"/>
      <c r="V46" s="237"/>
      <c r="W46" s="237"/>
      <c r="X46" s="237"/>
    </row>
    <row r="47" spans="1:24" ht="36.75" customHeight="1" x14ac:dyDescent="0.25">
      <c r="A47" s="241" t="s">
        <v>20</v>
      </c>
      <c r="B47" s="133" t="s">
        <v>97</v>
      </c>
      <c r="C47" s="242" t="s">
        <v>1</v>
      </c>
      <c r="D47" s="243" t="s">
        <v>2</v>
      </c>
      <c r="E47" s="243" t="s">
        <v>3</v>
      </c>
      <c r="F47" s="243" t="s">
        <v>4</v>
      </c>
      <c r="G47" s="393"/>
      <c r="H47" s="244" t="s">
        <v>101</v>
      </c>
      <c r="I47" s="200" t="s">
        <v>102</v>
      </c>
      <c r="J47" s="200" t="s">
        <v>103</v>
      </c>
      <c r="K47" s="200" t="s">
        <v>104</v>
      </c>
      <c r="L47" s="200" t="s">
        <v>105</v>
      </c>
      <c r="M47" s="200" t="s">
        <v>106</v>
      </c>
      <c r="N47" s="200" t="s">
        <v>107</v>
      </c>
      <c r="O47" s="200" t="s">
        <v>108</v>
      </c>
      <c r="P47" s="200" t="s">
        <v>109</v>
      </c>
      <c r="Q47" s="200" t="s">
        <v>110</v>
      </c>
      <c r="R47" s="200" t="s">
        <v>5</v>
      </c>
      <c r="S47" s="251" t="s">
        <v>111</v>
      </c>
      <c r="T47" s="407"/>
      <c r="U47" s="420" t="s">
        <v>26</v>
      </c>
    </row>
    <row r="48" spans="1:24" s="164" customFormat="1" ht="17.25" customHeight="1" x14ac:dyDescent="0.25">
      <c r="A48" s="415"/>
      <c r="B48" s="498" t="s">
        <v>15</v>
      </c>
      <c r="C48" s="423"/>
      <c r="D48" s="424"/>
      <c r="E48" s="424"/>
      <c r="F48" s="424"/>
      <c r="G48" s="393"/>
      <c r="H48" s="425"/>
      <c r="I48" s="426"/>
      <c r="J48" s="426"/>
      <c r="K48" s="426"/>
      <c r="L48" s="426"/>
      <c r="M48" s="426"/>
      <c r="N48" s="426"/>
      <c r="O48" s="426"/>
      <c r="P48" s="426"/>
      <c r="Q48" s="426"/>
      <c r="R48" s="426"/>
      <c r="S48" s="427"/>
      <c r="T48" s="407"/>
      <c r="U48" s="158"/>
      <c r="V48" s="38"/>
      <c r="W48" s="38"/>
      <c r="X48" s="38"/>
    </row>
    <row r="49" spans="1:26" ht="9.75" customHeight="1" x14ac:dyDescent="0.25">
      <c r="A49" s="763">
        <f>1+A42</f>
        <v>9</v>
      </c>
      <c r="B49" s="767" t="s">
        <v>318</v>
      </c>
      <c r="C49" s="487"/>
      <c r="D49" s="1"/>
      <c r="E49" s="1"/>
      <c r="F49" s="1"/>
      <c r="G49" s="308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365"/>
      <c r="U49" s="5"/>
    </row>
    <row r="50" spans="1:26" ht="33.75" customHeight="1" x14ac:dyDescent="0.25">
      <c r="A50" s="763"/>
      <c r="B50" s="768"/>
      <c r="C50" s="429" t="s">
        <v>307</v>
      </c>
      <c r="D50" s="710">
        <v>1</v>
      </c>
      <c r="E50" s="710">
        <v>5</v>
      </c>
      <c r="F50" s="710">
        <f>D50*E50</f>
        <v>5</v>
      </c>
      <c r="G50" s="308"/>
      <c r="H50" s="55">
        <f>+H10*F50</f>
        <v>0</v>
      </c>
      <c r="I50" s="55">
        <f>+I10*F50</f>
        <v>0</v>
      </c>
      <c r="J50" s="55">
        <f>+J10*F50</f>
        <v>50</v>
      </c>
      <c r="K50" s="55">
        <f>+K10*F50</f>
        <v>90</v>
      </c>
      <c r="L50" s="55">
        <f t="shared" ref="L50:S50" si="12">$F$50*L10</f>
        <v>105</v>
      </c>
      <c r="M50" s="55">
        <f t="shared" si="12"/>
        <v>110</v>
      </c>
      <c r="N50" s="55">
        <f t="shared" si="12"/>
        <v>105</v>
      </c>
      <c r="O50" s="55">
        <f t="shared" si="12"/>
        <v>115</v>
      </c>
      <c r="P50" s="55">
        <f t="shared" si="12"/>
        <v>100</v>
      </c>
      <c r="Q50" s="55">
        <f t="shared" si="12"/>
        <v>95</v>
      </c>
      <c r="R50" s="55">
        <f t="shared" si="12"/>
        <v>100</v>
      </c>
      <c r="S50" s="55">
        <f t="shared" si="12"/>
        <v>105</v>
      </c>
      <c r="T50" s="308"/>
      <c r="U50" s="703">
        <f>SUM(H50:S50)</f>
        <v>975</v>
      </c>
    </row>
    <row r="51" spans="1:26" ht="8.25" customHeight="1" x14ac:dyDescent="0.25">
      <c r="A51" s="707"/>
      <c r="B51" s="702"/>
      <c r="C51" s="487"/>
      <c r="D51" s="435"/>
      <c r="E51" s="435"/>
      <c r="F51" s="435"/>
      <c r="G51" s="308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485"/>
      <c r="U51" s="5"/>
    </row>
    <row r="52" spans="1:26" ht="18" customHeight="1" x14ac:dyDescent="0.25">
      <c r="A52" s="182"/>
      <c r="B52" s="290"/>
      <c r="C52" s="167"/>
      <c r="D52" s="221"/>
      <c r="E52" s="221"/>
      <c r="F52" s="221"/>
      <c r="G52" s="84"/>
      <c r="H52" s="490"/>
      <c r="I52" s="490"/>
      <c r="J52" s="490"/>
      <c r="K52" s="490"/>
      <c r="L52" s="490"/>
      <c r="M52" s="490"/>
      <c r="N52" s="490"/>
      <c r="O52" s="490"/>
      <c r="P52" s="490"/>
      <c r="Q52" s="490"/>
      <c r="R52" s="761" t="s">
        <v>68</v>
      </c>
      <c r="S52" s="762"/>
      <c r="T52" s="283"/>
      <c r="U52" s="66">
        <f>SUM(U50:U51)</f>
        <v>975</v>
      </c>
    </row>
    <row r="53" spans="1:26" x14ac:dyDescent="0.25">
      <c r="A53" s="27"/>
      <c r="B53" s="13"/>
      <c r="C53" s="10"/>
      <c r="D53" s="28"/>
      <c r="E53" s="28"/>
      <c r="F53" s="28"/>
      <c r="G53" s="84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493"/>
      <c r="S53" s="493"/>
      <c r="T53" s="278"/>
      <c r="U53" s="493"/>
    </row>
    <row r="54" spans="1:26" ht="36.75" customHeight="1" x14ac:dyDescent="0.25">
      <c r="A54" s="241" t="s">
        <v>20</v>
      </c>
      <c r="B54" s="133" t="s">
        <v>97</v>
      </c>
      <c r="C54" s="242" t="s">
        <v>1</v>
      </c>
      <c r="D54" s="243" t="s">
        <v>2</v>
      </c>
      <c r="E54" s="243" t="s">
        <v>3</v>
      </c>
      <c r="F54" s="243" t="s">
        <v>4</v>
      </c>
      <c r="G54" s="393"/>
      <c r="H54" s="244" t="s">
        <v>101</v>
      </c>
      <c r="I54" s="200" t="s">
        <v>102</v>
      </c>
      <c r="J54" s="200" t="s">
        <v>103</v>
      </c>
      <c r="K54" s="200" t="s">
        <v>104</v>
      </c>
      <c r="L54" s="200" t="s">
        <v>105</v>
      </c>
      <c r="M54" s="200" t="s">
        <v>106</v>
      </c>
      <c r="N54" s="200" t="s">
        <v>107</v>
      </c>
      <c r="O54" s="200" t="s">
        <v>108</v>
      </c>
      <c r="P54" s="200" t="s">
        <v>109</v>
      </c>
      <c r="Q54" s="200" t="s">
        <v>110</v>
      </c>
      <c r="R54" s="200" t="s">
        <v>5</v>
      </c>
      <c r="S54" s="251" t="s">
        <v>111</v>
      </c>
      <c r="T54" s="407"/>
      <c r="U54" s="420" t="s">
        <v>26</v>
      </c>
    </row>
    <row r="55" spans="1:26" s="164" customFormat="1" ht="17.25" customHeight="1" x14ac:dyDescent="0.25">
      <c r="A55" s="415"/>
      <c r="B55" s="498" t="s">
        <v>227</v>
      </c>
      <c r="C55" s="423"/>
      <c r="D55" s="424"/>
      <c r="E55" s="424"/>
      <c r="F55" s="424"/>
      <c r="G55" s="393"/>
      <c r="H55" s="425"/>
      <c r="I55" s="426"/>
      <c r="J55" s="426"/>
      <c r="K55" s="426"/>
      <c r="L55" s="426"/>
      <c r="M55" s="426"/>
      <c r="N55" s="426"/>
      <c r="O55" s="426"/>
      <c r="P55" s="426"/>
      <c r="Q55" s="426"/>
      <c r="R55" s="426"/>
      <c r="S55" s="427"/>
      <c r="T55" s="407"/>
      <c r="U55" s="158"/>
      <c r="V55" s="38"/>
      <c r="W55" s="38"/>
      <c r="X55" s="38"/>
    </row>
    <row r="56" spans="1:26" ht="9.75" customHeight="1" x14ac:dyDescent="0.25">
      <c r="A56" s="763">
        <f>1+A48</f>
        <v>1</v>
      </c>
      <c r="B56" s="767" t="s">
        <v>319</v>
      </c>
      <c r="C56" s="487"/>
      <c r="D56" s="1"/>
      <c r="E56" s="1"/>
      <c r="F56" s="1"/>
      <c r="G56" s="308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365"/>
      <c r="U56" s="5"/>
    </row>
    <row r="57" spans="1:26" ht="33.75" customHeight="1" x14ac:dyDescent="0.25">
      <c r="A57" s="763"/>
      <c r="B57" s="768"/>
      <c r="C57" s="429" t="s">
        <v>307</v>
      </c>
      <c r="D57" s="710">
        <v>1</v>
      </c>
      <c r="E57" s="710">
        <v>5</v>
      </c>
      <c r="F57" s="710">
        <f>D57*E57</f>
        <v>5</v>
      </c>
      <c r="G57" s="308"/>
      <c r="H57" s="55">
        <f>+H10*F57</f>
        <v>0</v>
      </c>
      <c r="I57" s="55">
        <f>+I10*F57</f>
        <v>0</v>
      </c>
      <c r="J57" s="55">
        <f>+J10*F57</f>
        <v>50</v>
      </c>
      <c r="K57" s="55">
        <f>+K10*F57</f>
        <v>90</v>
      </c>
      <c r="L57" s="55">
        <f>+L10*F57</f>
        <v>105</v>
      </c>
      <c r="M57" s="55">
        <f>+M10*F57</f>
        <v>110</v>
      </c>
      <c r="N57" s="55">
        <f>+N10*F57</f>
        <v>105</v>
      </c>
      <c r="O57" s="55">
        <f>+O10*F57</f>
        <v>115</v>
      </c>
      <c r="P57" s="55">
        <f>+P10*F57</f>
        <v>100</v>
      </c>
      <c r="Q57" s="55">
        <f>+Q10*F57</f>
        <v>95</v>
      </c>
      <c r="R57" s="55">
        <f>+R10*F57</f>
        <v>100</v>
      </c>
      <c r="S57" s="55">
        <f>+S10*F57</f>
        <v>105</v>
      </c>
      <c r="T57" s="308"/>
      <c r="U57" s="703">
        <f>SUM(H57:S57)</f>
        <v>975</v>
      </c>
    </row>
    <row r="58" spans="1:26" ht="8.25" customHeight="1" x14ac:dyDescent="0.25">
      <c r="A58" s="707"/>
      <c r="B58" s="702"/>
      <c r="C58" s="487"/>
      <c r="D58" s="435"/>
      <c r="E58" s="435"/>
      <c r="F58" s="435"/>
      <c r="G58" s="308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485"/>
      <c r="U58" s="5"/>
    </row>
    <row r="59" spans="1:26" ht="18" customHeight="1" x14ac:dyDescent="0.25">
      <c r="A59" s="182"/>
      <c r="B59" s="290"/>
      <c r="C59" s="167"/>
      <c r="D59" s="221"/>
      <c r="E59" s="221"/>
      <c r="F59" s="221"/>
      <c r="G59" s="84"/>
      <c r="H59" s="490"/>
      <c r="I59" s="490"/>
      <c r="J59" s="490"/>
      <c r="K59" s="490"/>
      <c r="L59" s="490"/>
      <c r="M59" s="490"/>
      <c r="N59" s="490"/>
      <c r="O59" s="490"/>
      <c r="P59" s="490"/>
      <c r="Q59" s="490"/>
      <c r="R59" s="761" t="s">
        <v>320</v>
      </c>
      <c r="S59" s="762"/>
      <c r="T59" s="283"/>
      <c r="U59" s="66">
        <f>SUM(U57:U58)</f>
        <v>975</v>
      </c>
    </row>
    <row r="60" spans="1:26" x14ac:dyDescent="0.25">
      <c r="A60" s="27"/>
      <c r="B60" s="13"/>
      <c r="C60" s="10"/>
      <c r="D60" s="28"/>
      <c r="E60" s="28"/>
      <c r="F60" s="28"/>
      <c r="G60" s="84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78"/>
      <c r="S60" s="278"/>
      <c r="T60" s="278"/>
      <c r="U60" s="278"/>
    </row>
    <row r="61" spans="1:26" x14ac:dyDescent="0.25">
      <c r="A61" s="27"/>
      <c r="B61" s="13"/>
      <c r="C61" s="10"/>
      <c r="D61" s="713">
        <f>SUM(D29,D36,D43,D23,D21,D19,D17,D15+D50+D57)</f>
        <v>10</v>
      </c>
      <c r="E61" s="28"/>
      <c r="F61" s="28"/>
      <c r="G61" s="84"/>
      <c r="H61" s="29"/>
      <c r="I61" s="29"/>
      <c r="J61" s="29"/>
      <c r="K61" s="29"/>
      <c r="L61" s="29"/>
      <c r="M61" s="29"/>
      <c r="N61" s="29"/>
      <c r="O61" s="29"/>
      <c r="P61" s="496"/>
      <c r="Q61" s="15"/>
      <c r="R61" s="99" t="s">
        <v>69</v>
      </c>
      <c r="S61" s="99"/>
      <c r="T61" s="280"/>
      <c r="U61" s="99">
        <f>U24+U30+U37+U44+U52+U59</f>
        <v>9750</v>
      </c>
    </row>
    <row r="62" spans="1:26" x14ac:dyDescent="0.25">
      <c r="A62" s="27"/>
      <c r="B62" s="13"/>
      <c r="C62" s="10"/>
      <c r="D62" s="28"/>
      <c r="E62" s="28"/>
      <c r="F62" s="28"/>
      <c r="G62" s="84"/>
      <c r="H62" s="84"/>
      <c r="I62" s="84"/>
      <c r="J62" s="84"/>
      <c r="K62" s="84"/>
      <c r="L62" s="29"/>
      <c r="M62" s="29"/>
      <c r="N62" s="29"/>
      <c r="O62" s="29"/>
      <c r="P62" s="29"/>
      <c r="Q62" s="29"/>
      <c r="R62" s="83"/>
      <c r="S62" s="83"/>
      <c r="T62" s="278"/>
      <c r="U62" s="83"/>
      <c r="V62" s="30"/>
      <c r="W62" s="30"/>
      <c r="X62" s="30"/>
      <c r="Z62" s="48"/>
    </row>
    <row r="63" spans="1:26" x14ac:dyDescent="0.25">
      <c r="A63" s="27"/>
      <c r="B63" s="13"/>
      <c r="C63" s="10"/>
      <c r="D63" s="28"/>
      <c r="E63" s="28"/>
      <c r="F63" s="28"/>
      <c r="G63" s="84"/>
      <c r="H63" s="712">
        <f t="shared" ref="H63:S63" si="13">H28+H36+H43+H50+H23+H21+H19+H17+H15+H57</f>
        <v>0</v>
      </c>
      <c r="I63" s="722">
        <f t="shared" si="13"/>
        <v>0</v>
      </c>
      <c r="J63" s="722">
        <f t="shared" si="13"/>
        <v>500</v>
      </c>
      <c r="K63" s="722">
        <f t="shared" si="13"/>
        <v>900</v>
      </c>
      <c r="L63" s="722">
        <f t="shared" si="13"/>
        <v>1050</v>
      </c>
      <c r="M63" s="722">
        <f t="shared" si="13"/>
        <v>1100</v>
      </c>
      <c r="N63" s="722">
        <f t="shared" si="13"/>
        <v>1050</v>
      </c>
      <c r="O63" s="722">
        <f t="shared" si="13"/>
        <v>1150</v>
      </c>
      <c r="P63" s="722">
        <f t="shared" si="13"/>
        <v>1000</v>
      </c>
      <c r="Q63" s="722">
        <f t="shared" si="13"/>
        <v>950</v>
      </c>
      <c r="R63" s="722">
        <f t="shared" si="13"/>
        <v>1000</v>
      </c>
      <c r="S63" s="722">
        <f t="shared" si="13"/>
        <v>1050</v>
      </c>
      <c r="T63" s="457"/>
      <c r="U63" s="83"/>
      <c r="V63" s="30"/>
      <c r="W63" s="30"/>
      <c r="X63" s="30"/>
    </row>
    <row r="64" spans="1:26" x14ac:dyDescent="0.25">
      <c r="A64" s="27"/>
      <c r="B64" s="13"/>
      <c r="C64" s="10"/>
      <c r="D64" s="28"/>
      <c r="E64" s="28"/>
      <c r="F64" s="28"/>
      <c r="G64" s="84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83"/>
      <c r="V64" s="30"/>
      <c r="W64" s="30"/>
      <c r="X64" s="30"/>
    </row>
    <row r="65" spans="1:24" x14ac:dyDescent="0.25">
      <c r="A65" s="27"/>
      <c r="B65" s="13"/>
      <c r="C65" s="10"/>
      <c r="D65" s="28"/>
      <c r="E65" s="28"/>
      <c r="F65" s="28"/>
      <c r="G65" s="84"/>
      <c r="H65" s="84"/>
      <c r="I65" s="84"/>
      <c r="J65" s="84"/>
      <c r="K65" s="84"/>
      <c r="L65" s="29"/>
      <c r="M65" s="29"/>
      <c r="N65" s="29"/>
      <c r="O65" s="29"/>
      <c r="P65" s="29"/>
      <c r="Q65" s="29"/>
      <c r="R65" s="83"/>
      <c r="S65" s="83"/>
      <c r="T65" s="278"/>
      <c r="U65" s="83"/>
      <c r="V65" s="30"/>
      <c r="W65" s="30"/>
      <c r="X65" s="30"/>
    </row>
    <row r="66" spans="1:24" x14ac:dyDescent="0.25">
      <c r="A66" s="27"/>
      <c r="B66" s="13"/>
      <c r="C66" s="10"/>
      <c r="D66" s="28"/>
      <c r="E66" s="28"/>
      <c r="F66" s="28"/>
      <c r="G66" s="84"/>
      <c r="H66" s="84"/>
      <c r="I66" s="84"/>
      <c r="J66" s="84"/>
      <c r="K66" s="84"/>
      <c r="L66" s="29"/>
      <c r="M66" s="29"/>
      <c r="N66" s="29"/>
      <c r="O66" s="29"/>
      <c r="P66" s="29"/>
      <c r="Q66" s="29"/>
      <c r="R66" s="83"/>
      <c r="S66" s="83"/>
      <c r="T66" s="278"/>
      <c r="U66" s="83"/>
      <c r="V66" s="30"/>
      <c r="W66" s="30"/>
      <c r="X66" s="30"/>
    </row>
    <row r="67" spans="1:24" ht="21" x14ac:dyDescent="0.35">
      <c r="A67" s="27"/>
      <c r="B67" s="13"/>
      <c r="C67" s="10"/>
      <c r="D67" s="28"/>
      <c r="E67" s="28"/>
      <c r="F67" s="28"/>
      <c r="G67" s="84"/>
      <c r="H67" s="84"/>
      <c r="I67" s="787" t="s">
        <v>321</v>
      </c>
      <c r="J67" s="787"/>
      <c r="K67" s="787"/>
      <c r="L67" s="787"/>
      <c r="M67" s="787"/>
      <c r="N67" s="787"/>
      <c r="O67" s="787"/>
      <c r="P67" s="787"/>
      <c r="Q67" s="788"/>
      <c r="R67" s="83"/>
      <c r="S67" s="83"/>
      <c r="T67" s="278"/>
      <c r="U67" s="83"/>
      <c r="V67" s="30"/>
      <c r="W67" s="30"/>
      <c r="X67" s="30"/>
    </row>
    <row r="68" spans="1:24" ht="19.5" customHeight="1" x14ac:dyDescent="0.25">
      <c r="B68" s="29"/>
      <c r="C68" s="10"/>
      <c r="D68" s="10"/>
      <c r="E68" s="10"/>
      <c r="F68" s="10"/>
      <c r="G68" s="93"/>
      <c r="H68" s="10"/>
      <c r="I68" s="10"/>
      <c r="J68" s="10"/>
      <c r="K68" s="10"/>
      <c r="R68" s="10"/>
      <c r="S68" s="70"/>
      <c r="T68" s="484"/>
    </row>
    <row r="69" spans="1:24" ht="28.5" customHeight="1" x14ac:dyDescent="0.25">
      <c r="B69" s="31"/>
      <c r="C69" s="10"/>
      <c r="F69" s="785" t="s">
        <v>23</v>
      </c>
      <c r="G69" s="785"/>
      <c r="H69" s="785"/>
      <c r="I69" s="785"/>
      <c r="J69" s="783" t="s">
        <v>2</v>
      </c>
      <c r="K69" s="783"/>
      <c r="L69" s="785" t="s">
        <v>27</v>
      </c>
      <c r="M69" s="785"/>
      <c r="T69" s="38"/>
    </row>
    <row r="70" spans="1:24" ht="18" customHeight="1" x14ac:dyDescent="0.25">
      <c r="B70" s="10"/>
      <c r="C70" s="10"/>
      <c r="F70" s="789" t="s">
        <v>0</v>
      </c>
      <c r="G70" s="789"/>
      <c r="H70" s="789"/>
      <c r="I70" s="789"/>
      <c r="J70" s="784">
        <f>SUM(D15+D17+D19+D21+D23)</f>
        <v>5</v>
      </c>
      <c r="K70" s="784"/>
      <c r="L70" s="782">
        <f>U24</f>
        <v>4875</v>
      </c>
      <c r="M70" s="782"/>
      <c r="T70" s="38"/>
    </row>
    <row r="71" spans="1:24" ht="15.75" x14ac:dyDescent="0.25">
      <c r="B71" s="10"/>
      <c r="C71" s="10"/>
      <c r="F71" s="791" t="s">
        <v>21</v>
      </c>
      <c r="G71" s="792"/>
      <c r="H71" s="792"/>
      <c r="I71" s="793"/>
      <c r="J71" s="784">
        <f>D29</f>
        <v>1</v>
      </c>
      <c r="K71" s="784"/>
      <c r="L71" s="782">
        <f>U30</f>
        <v>975</v>
      </c>
      <c r="M71" s="782"/>
      <c r="T71" s="38"/>
    </row>
    <row r="72" spans="1:24" ht="15.75" x14ac:dyDescent="0.25">
      <c r="F72" s="789" t="s">
        <v>18</v>
      </c>
      <c r="G72" s="789"/>
      <c r="H72" s="789"/>
      <c r="I72" s="789"/>
      <c r="J72" s="784">
        <f>D36</f>
        <v>1</v>
      </c>
      <c r="K72" s="784"/>
      <c r="L72" s="782">
        <f>U37</f>
        <v>975</v>
      </c>
      <c r="M72" s="782"/>
      <c r="T72" s="38"/>
    </row>
    <row r="73" spans="1:24" ht="15.75" x14ac:dyDescent="0.25">
      <c r="F73" s="789" t="s">
        <v>22</v>
      </c>
      <c r="G73" s="789"/>
      <c r="H73" s="789"/>
      <c r="I73" s="789"/>
      <c r="J73" s="784">
        <f>D43</f>
        <v>1</v>
      </c>
      <c r="K73" s="784"/>
      <c r="L73" s="782">
        <f>U44</f>
        <v>975</v>
      </c>
      <c r="M73" s="782"/>
      <c r="T73" s="38"/>
    </row>
    <row r="74" spans="1:24" ht="15.75" x14ac:dyDescent="0.25">
      <c r="F74" s="789" t="s">
        <v>15</v>
      </c>
      <c r="G74" s="789"/>
      <c r="H74" s="789"/>
      <c r="I74" s="789"/>
      <c r="J74" s="784">
        <f>D50</f>
        <v>1</v>
      </c>
      <c r="K74" s="784"/>
      <c r="L74" s="782">
        <f>U52</f>
        <v>975</v>
      </c>
      <c r="M74" s="782"/>
      <c r="T74" s="38"/>
    </row>
    <row r="75" spans="1:24" ht="15.75" x14ac:dyDescent="0.25">
      <c r="F75" s="791" t="s">
        <v>227</v>
      </c>
      <c r="G75" s="792"/>
      <c r="H75" s="792"/>
      <c r="I75" s="793"/>
      <c r="J75" s="886">
        <f>D57</f>
        <v>1</v>
      </c>
      <c r="K75" s="887"/>
      <c r="L75" s="888">
        <f>U59</f>
        <v>975</v>
      </c>
      <c r="M75" s="889"/>
      <c r="T75" s="38"/>
    </row>
    <row r="76" spans="1:24" ht="15.75" x14ac:dyDescent="0.25">
      <c r="F76" s="890" t="s">
        <v>55</v>
      </c>
      <c r="G76" s="890"/>
      <c r="H76" s="890"/>
      <c r="I76" s="890"/>
      <c r="J76" s="831">
        <f>SUM(J70:K75)</f>
        <v>10</v>
      </c>
      <c r="K76" s="831"/>
      <c r="L76" s="794">
        <f>SUM(L70:L75)</f>
        <v>9750</v>
      </c>
      <c r="M76" s="794"/>
      <c r="T76" s="38"/>
    </row>
    <row r="77" spans="1:24" x14ac:dyDescent="0.25">
      <c r="T77" s="38"/>
    </row>
  </sheetData>
  <mergeCells count="71">
    <mergeCell ref="R59:S59"/>
    <mergeCell ref="F75:I75"/>
    <mergeCell ref="J75:K75"/>
    <mergeCell ref="L75:M75"/>
    <mergeCell ref="F76:I76"/>
    <mergeCell ref="J76:K76"/>
    <mergeCell ref="L76:M76"/>
    <mergeCell ref="F74:I74"/>
    <mergeCell ref="F70:I70"/>
    <mergeCell ref="J70:K70"/>
    <mergeCell ref="L70:M70"/>
    <mergeCell ref="F71:I71"/>
    <mergeCell ref="J74:K74"/>
    <mergeCell ref="L74:M74"/>
    <mergeCell ref="A56:A57"/>
    <mergeCell ref="B56:B57"/>
    <mergeCell ref="F73:I73"/>
    <mergeCell ref="J73:K73"/>
    <mergeCell ref="L73:M73"/>
    <mergeCell ref="F72:I72"/>
    <mergeCell ref="J72:K72"/>
    <mergeCell ref="L72:M72"/>
    <mergeCell ref="Q28:Q29"/>
    <mergeCell ref="R28:R29"/>
    <mergeCell ref="S28:S29"/>
    <mergeCell ref="U28:U29"/>
    <mergeCell ref="K28:K29"/>
    <mergeCell ref="L28:L29"/>
    <mergeCell ref="M28:M29"/>
    <mergeCell ref="N28:N29"/>
    <mergeCell ref="O28:O29"/>
    <mergeCell ref="P28:P29"/>
    <mergeCell ref="J71:K71"/>
    <mergeCell ref="L71:M71"/>
    <mergeCell ref="R30:S30"/>
    <mergeCell ref="A35:A36"/>
    <mergeCell ref="B35:B36"/>
    <mergeCell ref="R37:S37"/>
    <mergeCell ref="A42:A43"/>
    <mergeCell ref="B42:B43"/>
    <mergeCell ref="R44:S44"/>
    <mergeCell ref="A49:A50"/>
    <mergeCell ref="B49:B50"/>
    <mergeCell ref="R52:S52"/>
    <mergeCell ref="I67:Q67"/>
    <mergeCell ref="F69:I69"/>
    <mergeCell ref="J69:K69"/>
    <mergeCell ref="L69:M69"/>
    <mergeCell ref="A28:A29"/>
    <mergeCell ref="B28:B29"/>
    <mergeCell ref="H28:H29"/>
    <mergeCell ref="I28:I29"/>
    <mergeCell ref="J28:J29"/>
    <mergeCell ref="A20:A21"/>
    <mergeCell ref="B20:B21"/>
    <mergeCell ref="A22:A23"/>
    <mergeCell ref="B22:B23"/>
    <mergeCell ref="R24:S24"/>
    <mergeCell ref="A18:A19"/>
    <mergeCell ref="B18:B19"/>
    <mergeCell ref="A1:X1"/>
    <mergeCell ref="A2:X2"/>
    <mergeCell ref="A3:X3"/>
    <mergeCell ref="A5:X5"/>
    <mergeCell ref="A7:X7"/>
    <mergeCell ref="E9:F9"/>
    <mergeCell ref="E10:F10"/>
    <mergeCell ref="A14:A15"/>
    <mergeCell ref="B14:B15"/>
    <mergeCell ref="A16:A17"/>
    <mergeCell ref="B16:B17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7"/>
  <sheetViews>
    <sheetView view="pageBreakPreview" topLeftCell="A8" zoomScale="80" zoomScaleNormal="70" zoomScaleSheetLayoutView="80" workbookViewId="0">
      <selection activeCell="D50" sqref="D50"/>
    </sheetView>
  </sheetViews>
  <sheetFormatPr baseColWidth="10" defaultColWidth="11.42578125" defaultRowHeight="15" x14ac:dyDescent="0.25"/>
  <cols>
    <col min="1" max="1" width="7.7109375" style="38" customWidth="1"/>
    <col min="2" max="2" width="22.7109375" style="38" customWidth="1"/>
    <col min="3" max="3" width="12.42578125" style="38" customWidth="1"/>
    <col min="4" max="5" width="12.85546875" style="38" customWidth="1"/>
    <col min="6" max="6" width="11.42578125" style="38"/>
    <col min="7" max="7" width="1.42578125" style="87" customWidth="1"/>
    <col min="8" max="19" width="8.5703125" style="38" customWidth="1"/>
    <col min="20" max="20" width="1" style="87" customWidth="1"/>
    <col min="21" max="21" width="13.140625" style="38" customWidth="1"/>
    <col min="22" max="22" width="11.42578125" style="38"/>
    <col min="23" max="23" width="13.7109375" style="38" customWidth="1"/>
    <col min="24" max="24" width="13" style="38" customWidth="1"/>
    <col min="25" max="16384" width="11.42578125" style="38"/>
  </cols>
  <sheetData>
    <row r="1" spans="1:28" ht="20.25" x14ac:dyDescent="0.25">
      <c r="A1" s="902" t="s">
        <v>24</v>
      </c>
      <c r="B1" s="902"/>
      <c r="C1" s="902"/>
      <c r="D1" s="902"/>
      <c r="E1" s="902"/>
      <c r="F1" s="902"/>
      <c r="G1" s="902"/>
      <c r="H1" s="902"/>
      <c r="I1" s="902"/>
      <c r="J1" s="902"/>
      <c r="K1" s="902"/>
      <c r="L1" s="902"/>
      <c r="M1" s="902"/>
      <c r="N1" s="902"/>
      <c r="O1" s="902"/>
      <c r="P1" s="902"/>
      <c r="Q1" s="902"/>
      <c r="R1" s="902"/>
      <c r="S1" s="902"/>
      <c r="T1" s="902"/>
      <c r="U1" s="902"/>
      <c r="V1" s="902"/>
      <c r="W1" s="902"/>
      <c r="X1" s="902"/>
      <c r="Y1" s="902"/>
    </row>
    <row r="2" spans="1:28" ht="15.75" x14ac:dyDescent="0.25">
      <c r="A2" s="765" t="s">
        <v>25</v>
      </c>
      <c r="B2" s="765"/>
      <c r="C2" s="765"/>
      <c r="D2" s="765"/>
      <c r="E2" s="765"/>
      <c r="F2" s="765"/>
      <c r="G2" s="765"/>
      <c r="H2" s="765"/>
      <c r="I2" s="765"/>
      <c r="J2" s="765"/>
      <c r="K2" s="765"/>
      <c r="L2" s="765"/>
      <c r="M2" s="765"/>
      <c r="N2" s="765"/>
      <c r="O2" s="765"/>
      <c r="P2" s="765"/>
      <c r="Q2" s="765"/>
      <c r="R2" s="765"/>
      <c r="S2" s="765"/>
      <c r="T2" s="765"/>
      <c r="U2" s="765"/>
      <c r="V2" s="765"/>
      <c r="W2" s="765"/>
      <c r="X2" s="765"/>
      <c r="Y2" s="765"/>
    </row>
    <row r="3" spans="1:28" x14ac:dyDescent="0.25">
      <c r="A3" s="766" t="s">
        <v>322</v>
      </c>
      <c r="B3" s="766"/>
      <c r="C3" s="766"/>
      <c r="D3" s="766"/>
      <c r="E3" s="766"/>
      <c r="F3" s="766"/>
      <c r="G3" s="766"/>
      <c r="H3" s="766"/>
      <c r="I3" s="766"/>
      <c r="J3" s="766"/>
      <c r="K3" s="766"/>
      <c r="L3" s="766"/>
      <c r="M3" s="766"/>
      <c r="N3" s="766"/>
      <c r="O3" s="766"/>
      <c r="P3" s="766"/>
      <c r="Q3" s="766"/>
      <c r="R3" s="766"/>
      <c r="S3" s="766"/>
      <c r="T3" s="766"/>
      <c r="U3" s="766"/>
      <c r="V3" s="766"/>
      <c r="W3" s="766"/>
      <c r="X3" s="766"/>
      <c r="Y3" s="766"/>
    </row>
    <row r="4" spans="1:28" x14ac:dyDescent="0.25">
      <c r="A4" s="23"/>
      <c r="B4" s="25"/>
      <c r="C4" s="25"/>
      <c r="D4" s="25"/>
      <c r="E4" s="25"/>
      <c r="F4" s="25"/>
      <c r="G4" s="26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5"/>
      <c r="U4" s="25"/>
      <c r="V4" s="25"/>
      <c r="W4" s="25"/>
      <c r="X4" s="25"/>
      <c r="Y4" s="25"/>
    </row>
    <row r="5" spans="1:28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  <c r="Y5" s="776"/>
      <c r="Z5" s="776"/>
      <c r="AA5" s="95"/>
      <c r="AB5" s="95"/>
    </row>
    <row r="7" spans="1:28" ht="18.75" x14ac:dyDescent="0.3">
      <c r="A7" s="776" t="s">
        <v>54</v>
      </c>
      <c r="B7" s="776"/>
      <c r="C7" s="776"/>
      <c r="D7" s="776"/>
      <c r="E7" s="776"/>
      <c r="F7" s="776"/>
      <c r="G7" s="776"/>
      <c r="H7" s="776"/>
      <c r="I7" s="776"/>
      <c r="J7" s="776"/>
      <c r="K7" s="776"/>
      <c r="L7" s="776"/>
      <c r="M7" s="776"/>
      <c r="N7" s="776"/>
      <c r="O7" s="776"/>
      <c r="P7" s="776"/>
      <c r="Q7" s="776"/>
      <c r="R7" s="776"/>
      <c r="S7" s="776"/>
      <c r="T7" s="776"/>
      <c r="U7" s="776"/>
      <c r="V7" s="776"/>
      <c r="W7" s="776"/>
      <c r="X7" s="776"/>
      <c r="Y7" s="776"/>
      <c r="Z7" s="776"/>
    </row>
    <row r="8" spans="1:28" x14ac:dyDescent="0.25">
      <c r="B8" s="17"/>
      <c r="C8" s="17"/>
      <c r="D8" s="17"/>
      <c r="E8" s="17"/>
      <c r="F8" s="17"/>
      <c r="G8" s="266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266"/>
      <c r="U8" s="17"/>
    </row>
    <row r="9" spans="1:28" ht="36.75" customHeight="1" x14ac:dyDescent="0.25">
      <c r="B9" s="40"/>
      <c r="E9" s="903" t="s">
        <v>29</v>
      </c>
      <c r="F9" s="903"/>
      <c r="G9" s="267"/>
      <c r="H9" s="244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51" t="s">
        <v>111</v>
      </c>
      <c r="T9" s="276"/>
      <c r="U9" s="200" t="s">
        <v>232</v>
      </c>
      <c r="V9" s="41"/>
    </row>
    <row r="10" spans="1:28" ht="24.75" customHeight="1" x14ac:dyDescent="0.25">
      <c r="B10" s="40"/>
      <c r="E10" s="896" t="s">
        <v>30</v>
      </c>
      <c r="F10" s="897"/>
      <c r="G10" s="268"/>
      <c r="H10" s="245">
        <v>0</v>
      </c>
      <c r="I10" s="198">
        <v>0</v>
      </c>
      <c r="J10" s="198">
        <v>10</v>
      </c>
      <c r="K10" s="198">
        <v>18</v>
      </c>
      <c r="L10" s="198">
        <v>21</v>
      </c>
      <c r="M10" s="198">
        <v>22</v>
      </c>
      <c r="N10" s="198">
        <v>21</v>
      </c>
      <c r="O10" s="198">
        <v>23</v>
      </c>
      <c r="P10" s="198">
        <v>20</v>
      </c>
      <c r="Q10" s="198">
        <v>19</v>
      </c>
      <c r="R10" s="198">
        <v>20</v>
      </c>
      <c r="S10" s="252">
        <v>21</v>
      </c>
      <c r="T10" s="271"/>
      <c r="U10" s="199">
        <f>SUM(H10:S10)</f>
        <v>195</v>
      </c>
      <c r="V10" s="41"/>
    </row>
    <row r="11" spans="1:28" ht="24.75" customHeight="1" x14ac:dyDescent="0.25">
      <c r="B11" s="40"/>
      <c r="E11" s="898" t="s">
        <v>57</v>
      </c>
      <c r="F11" s="899"/>
      <c r="G11" s="268"/>
      <c r="H11" s="194">
        <v>0</v>
      </c>
      <c r="I11" s="195">
        <v>0</v>
      </c>
      <c r="J11" s="195">
        <v>6</v>
      </c>
      <c r="K11" s="195">
        <v>12</v>
      </c>
      <c r="L11" s="195">
        <v>13</v>
      </c>
      <c r="M11" s="195">
        <v>13</v>
      </c>
      <c r="N11" s="195">
        <v>13</v>
      </c>
      <c r="O11" s="195">
        <v>14</v>
      </c>
      <c r="P11" s="195">
        <v>12</v>
      </c>
      <c r="Q11" s="195">
        <v>12</v>
      </c>
      <c r="R11" s="195">
        <v>12</v>
      </c>
      <c r="S11" s="253">
        <v>12</v>
      </c>
      <c r="T11" s="277"/>
      <c r="U11" s="193">
        <f>SUM(H11:S11)</f>
        <v>119</v>
      </c>
      <c r="V11" s="41"/>
    </row>
    <row r="12" spans="1:28" ht="24.75" customHeight="1" x14ac:dyDescent="0.25">
      <c r="E12" s="900" t="s">
        <v>32</v>
      </c>
      <c r="F12" s="901"/>
      <c r="G12" s="268"/>
      <c r="H12" s="196">
        <v>0</v>
      </c>
      <c r="I12" s="197">
        <v>0</v>
      </c>
      <c r="J12" s="197">
        <v>5</v>
      </c>
      <c r="K12" s="197">
        <v>7</v>
      </c>
      <c r="L12" s="197">
        <v>8</v>
      </c>
      <c r="M12" s="197">
        <v>9</v>
      </c>
      <c r="N12" s="197">
        <v>8</v>
      </c>
      <c r="O12" s="197">
        <v>9</v>
      </c>
      <c r="P12" s="197">
        <v>8</v>
      </c>
      <c r="Q12" s="197">
        <v>7</v>
      </c>
      <c r="R12" s="197">
        <v>8</v>
      </c>
      <c r="S12" s="254">
        <v>9</v>
      </c>
      <c r="T12" s="277"/>
      <c r="U12" s="193">
        <f>SUM(H12:S12)</f>
        <v>78</v>
      </c>
      <c r="V12" s="41"/>
    </row>
    <row r="13" spans="1:28" ht="24.75" customHeight="1" x14ac:dyDescent="0.25">
      <c r="E13" s="908" t="s">
        <v>225</v>
      </c>
      <c r="F13" s="909"/>
      <c r="G13" s="268"/>
      <c r="H13" s="515">
        <v>0</v>
      </c>
      <c r="I13" s="412">
        <v>0</v>
      </c>
      <c r="J13" s="412">
        <v>4</v>
      </c>
      <c r="K13" s="412">
        <v>8</v>
      </c>
      <c r="L13" s="412">
        <v>9</v>
      </c>
      <c r="M13" s="412">
        <v>8</v>
      </c>
      <c r="N13" s="412">
        <v>9</v>
      </c>
      <c r="O13" s="412">
        <v>9</v>
      </c>
      <c r="P13" s="412">
        <v>8</v>
      </c>
      <c r="Q13" s="412">
        <v>8</v>
      </c>
      <c r="R13" s="412">
        <v>8</v>
      </c>
      <c r="S13" s="516">
        <v>9</v>
      </c>
      <c r="T13" s="277"/>
      <c r="U13" s="193">
        <f>SUM(H13:S13)</f>
        <v>80</v>
      </c>
      <c r="V13" s="41"/>
    </row>
    <row r="14" spans="1:28" x14ac:dyDescent="0.25">
      <c r="U14" s="507">
        <f>SUM(U10:U13)</f>
        <v>472</v>
      </c>
    </row>
    <row r="16" spans="1:28" ht="33" customHeight="1" x14ac:dyDescent="0.25">
      <c r="A16" s="241" t="s">
        <v>20</v>
      </c>
      <c r="B16" s="133" t="s">
        <v>97</v>
      </c>
      <c r="C16" s="242" t="s">
        <v>1</v>
      </c>
      <c r="D16" s="243" t="s">
        <v>2</v>
      </c>
      <c r="E16" s="243" t="s">
        <v>3</v>
      </c>
      <c r="F16" s="243" t="s">
        <v>4</v>
      </c>
      <c r="G16" s="269"/>
      <c r="H16" s="244" t="s">
        <v>101</v>
      </c>
      <c r="I16" s="200" t="s">
        <v>102</v>
      </c>
      <c r="J16" s="200" t="s">
        <v>103</v>
      </c>
      <c r="K16" s="200" t="s">
        <v>104</v>
      </c>
      <c r="L16" s="200" t="s">
        <v>105</v>
      </c>
      <c r="M16" s="200" t="s">
        <v>106</v>
      </c>
      <c r="N16" s="200" t="s">
        <v>107</v>
      </c>
      <c r="O16" s="200" t="s">
        <v>108</v>
      </c>
      <c r="P16" s="200" t="s">
        <v>109</v>
      </c>
      <c r="Q16" s="200" t="s">
        <v>110</v>
      </c>
      <c r="R16" s="200" t="s">
        <v>5</v>
      </c>
      <c r="S16" s="251" t="s">
        <v>111</v>
      </c>
      <c r="T16" s="276"/>
      <c r="U16" s="134" t="s">
        <v>26</v>
      </c>
    </row>
    <row r="17" spans="1:25" s="164" customFormat="1" ht="21" customHeight="1" x14ac:dyDescent="0.25">
      <c r="A17" s="162"/>
      <c r="B17" s="498" t="s">
        <v>0</v>
      </c>
      <c r="C17" s="162"/>
      <c r="D17" s="163"/>
      <c r="E17" s="163"/>
      <c r="F17" s="163"/>
      <c r="G17" s="262"/>
      <c r="H17" s="246"/>
      <c r="I17" s="144"/>
      <c r="J17" s="144"/>
      <c r="K17" s="144"/>
      <c r="L17" s="144"/>
      <c r="M17" s="144"/>
      <c r="N17" s="144"/>
      <c r="O17" s="144"/>
      <c r="P17" s="144"/>
      <c r="Q17" s="144"/>
      <c r="R17" s="144"/>
      <c r="S17" s="255"/>
      <c r="T17" s="278"/>
      <c r="U17" s="205"/>
      <c r="V17" s="38"/>
      <c r="W17" s="38"/>
      <c r="X17" s="38"/>
      <c r="Y17" s="38"/>
    </row>
    <row r="18" spans="1:25" ht="30" customHeight="1" x14ac:dyDescent="0.25">
      <c r="A18" s="123">
        <v>1</v>
      </c>
      <c r="B18" s="209" t="s">
        <v>99</v>
      </c>
      <c r="C18" s="203" t="s">
        <v>219</v>
      </c>
      <c r="D18" s="124">
        <v>1</v>
      </c>
      <c r="E18" s="124">
        <v>6</v>
      </c>
      <c r="F18" s="124">
        <f>D18*E18</f>
        <v>6</v>
      </c>
      <c r="G18" s="263"/>
      <c r="H18" s="296">
        <f>+H10*F18</f>
        <v>0</v>
      </c>
      <c r="I18" s="153">
        <f>+I10*F18</f>
        <v>0</v>
      </c>
      <c r="J18" s="153">
        <f>+J10*F18</f>
        <v>60</v>
      </c>
      <c r="K18" s="153">
        <f>+K10*F18</f>
        <v>108</v>
      </c>
      <c r="L18" s="153">
        <f>+L10*F18</f>
        <v>126</v>
      </c>
      <c r="M18" s="153">
        <f>+M10*F18</f>
        <v>132</v>
      </c>
      <c r="N18" s="153">
        <f t="shared" ref="N18:S18" si="0">$F$18*N10</f>
        <v>126</v>
      </c>
      <c r="O18" s="153">
        <f t="shared" si="0"/>
        <v>138</v>
      </c>
      <c r="P18" s="153">
        <f t="shared" si="0"/>
        <v>120</v>
      </c>
      <c r="Q18" s="153">
        <f t="shared" si="0"/>
        <v>114</v>
      </c>
      <c r="R18" s="153">
        <f t="shared" si="0"/>
        <v>120</v>
      </c>
      <c r="S18" s="297">
        <f t="shared" si="0"/>
        <v>126</v>
      </c>
      <c r="T18" s="271"/>
      <c r="U18" s="120">
        <f>SUM(H18:S18)</f>
        <v>1170</v>
      </c>
    </row>
    <row r="19" spans="1:25" s="164" customFormat="1" ht="6" customHeight="1" x14ac:dyDescent="0.25">
      <c r="A19" s="207"/>
      <c r="B19" s="207"/>
      <c r="C19" s="82"/>
      <c r="D19" s="157"/>
      <c r="E19" s="157"/>
      <c r="F19" s="157"/>
      <c r="G19" s="263"/>
      <c r="H19" s="248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257"/>
      <c r="T19" s="263"/>
      <c r="U19" s="101"/>
      <c r="V19" s="38"/>
      <c r="W19" s="38"/>
      <c r="X19" s="38"/>
      <c r="Y19" s="38"/>
    </row>
    <row r="20" spans="1:25" ht="41.25" customHeight="1" x14ac:dyDescent="0.25">
      <c r="A20" s="121">
        <v>2</v>
      </c>
      <c r="B20" s="121" t="s">
        <v>100</v>
      </c>
      <c r="C20" s="36" t="s">
        <v>218</v>
      </c>
      <c r="D20" s="124">
        <v>1</v>
      </c>
      <c r="E20" s="124">
        <v>2</v>
      </c>
      <c r="F20" s="124">
        <f>D20*E20</f>
        <v>2</v>
      </c>
      <c r="G20" s="263"/>
      <c r="H20" s="517">
        <f>+H13*F20</f>
        <v>0</v>
      </c>
      <c r="I20" s="518">
        <f>+I13*F20</f>
        <v>0</v>
      </c>
      <c r="J20" s="518">
        <f>+J13*F20</f>
        <v>8</v>
      </c>
      <c r="K20" s="518">
        <f>+K13*F20</f>
        <v>16</v>
      </c>
      <c r="L20" s="518">
        <f>$F$20*L13</f>
        <v>18</v>
      </c>
      <c r="M20" s="518">
        <f>+M13*F20</f>
        <v>16</v>
      </c>
      <c r="N20" s="518">
        <f>+N13*F20</f>
        <v>18</v>
      </c>
      <c r="O20" s="518">
        <f>+O13*F20</f>
        <v>18</v>
      </c>
      <c r="P20" s="518">
        <f>+P13*F20</f>
        <v>16</v>
      </c>
      <c r="Q20" s="518">
        <f>+Q13*F20</f>
        <v>16</v>
      </c>
      <c r="R20" s="518">
        <f>+R13*F20</f>
        <v>16</v>
      </c>
      <c r="S20" s="519">
        <f>+S13*F20</f>
        <v>18</v>
      </c>
      <c r="T20" s="263"/>
      <c r="U20" s="123">
        <f>SUM(H20:S20)</f>
        <v>160</v>
      </c>
    </row>
    <row r="21" spans="1:25" ht="5.45" customHeight="1" x14ac:dyDescent="0.25">
      <c r="A21" s="207"/>
      <c r="B21" s="207"/>
      <c r="C21" s="82"/>
      <c r="D21" s="157"/>
      <c r="E21" s="157"/>
      <c r="F21" s="157"/>
      <c r="G21" s="263"/>
      <c r="H21" s="248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257"/>
      <c r="T21" s="263"/>
      <c r="U21" s="101"/>
    </row>
    <row r="22" spans="1:25" ht="46.9" customHeight="1" x14ac:dyDescent="0.25">
      <c r="A22" s="532">
        <v>3</v>
      </c>
      <c r="B22" s="209" t="s">
        <v>229</v>
      </c>
      <c r="C22" s="211" t="s">
        <v>113</v>
      </c>
      <c r="D22" s="533">
        <v>1</v>
      </c>
      <c r="E22" s="533">
        <v>2</v>
      </c>
      <c r="F22" s="533">
        <f>D22*E22</f>
        <v>2</v>
      </c>
      <c r="G22" s="263"/>
      <c r="H22" s="298">
        <f>+H11*F22</f>
        <v>0</v>
      </c>
      <c r="I22" s="299">
        <f>+I11*F22</f>
        <v>0</v>
      </c>
      <c r="J22" s="299">
        <f>+J11*F22</f>
        <v>12</v>
      </c>
      <c r="K22" s="299">
        <f>+K11*F22</f>
        <v>24</v>
      </c>
      <c r="L22" s="299">
        <f>+L11*F22</f>
        <v>26</v>
      </c>
      <c r="M22" s="299">
        <f>+M11*F22</f>
        <v>26</v>
      </c>
      <c r="N22" s="299">
        <f>$N$11*F22</f>
        <v>26</v>
      </c>
      <c r="O22" s="299">
        <f>$O$11*F22</f>
        <v>28</v>
      </c>
      <c r="P22" s="299">
        <f>$P$11*F22</f>
        <v>24</v>
      </c>
      <c r="Q22" s="299">
        <f>$Q$11*F22</f>
        <v>24</v>
      </c>
      <c r="R22" s="299">
        <f>$R$11*F22</f>
        <v>24</v>
      </c>
      <c r="S22" s="300">
        <f>$S$11*F22</f>
        <v>24</v>
      </c>
      <c r="T22" s="271"/>
      <c r="U22" s="120">
        <f>SUM(H22:S22)</f>
        <v>238</v>
      </c>
    </row>
    <row r="23" spans="1:25" ht="23.25" customHeight="1" x14ac:dyDescent="0.25">
      <c r="A23" s="221"/>
      <c r="B23" s="221"/>
      <c r="C23" s="221"/>
      <c r="D23" s="222"/>
      <c r="E23" s="222"/>
      <c r="F23" s="222"/>
      <c r="G23" s="263"/>
      <c r="H23" s="223"/>
      <c r="I23" s="223"/>
      <c r="J23" s="223"/>
      <c r="K23" s="223"/>
      <c r="L23" s="223"/>
      <c r="M23" s="223"/>
      <c r="N23" s="223"/>
      <c r="O23" s="223"/>
      <c r="P23" s="223"/>
      <c r="Q23" s="224"/>
      <c r="R23" s="841" t="s">
        <v>59</v>
      </c>
      <c r="S23" s="904"/>
      <c r="T23" s="84"/>
      <c r="U23" s="120">
        <f>SUM(U18:U22)</f>
        <v>1568</v>
      </c>
    </row>
    <row r="24" spans="1:25" s="30" customFormat="1" ht="15" customHeight="1" x14ac:dyDescent="0.25">
      <c r="A24" s="217"/>
      <c r="B24" s="28"/>
      <c r="C24" s="218"/>
      <c r="D24" s="219"/>
      <c r="E24" s="219"/>
      <c r="F24" s="219"/>
      <c r="G24" s="263"/>
      <c r="H24" s="220"/>
      <c r="I24" s="220"/>
      <c r="J24" s="220"/>
      <c r="K24" s="220"/>
      <c r="L24" s="220"/>
      <c r="M24" s="220"/>
      <c r="N24" s="220"/>
      <c r="O24" s="220"/>
      <c r="P24" s="220"/>
      <c r="Q24" s="225"/>
      <c r="R24" s="226"/>
      <c r="S24" s="226"/>
      <c r="T24" s="84"/>
      <c r="U24" s="227"/>
      <c r="V24" s="38"/>
      <c r="W24" s="38"/>
      <c r="X24" s="38"/>
      <c r="Y24" s="38"/>
    </row>
    <row r="25" spans="1:25" ht="33" customHeight="1" x14ac:dyDescent="0.25">
      <c r="A25" s="241" t="s">
        <v>20</v>
      </c>
      <c r="B25" s="133" t="s">
        <v>97</v>
      </c>
      <c r="C25" s="242" t="s">
        <v>1</v>
      </c>
      <c r="D25" s="243" t="s">
        <v>2</v>
      </c>
      <c r="E25" s="243" t="s">
        <v>3</v>
      </c>
      <c r="F25" s="243" t="s">
        <v>4</v>
      </c>
      <c r="G25" s="269"/>
      <c r="H25" s="244" t="s">
        <v>101</v>
      </c>
      <c r="I25" s="200" t="s">
        <v>102</v>
      </c>
      <c r="J25" s="200" t="s">
        <v>103</v>
      </c>
      <c r="K25" s="200" t="s">
        <v>104</v>
      </c>
      <c r="L25" s="200" t="s">
        <v>105</v>
      </c>
      <c r="M25" s="200" t="s">
        <v>106</v>
      </c>
      <c r="N25" s="200" t="s">
        <v>107</v>
      </c>
      <c r="O25" s="200" t="s">
        <v>108</v>
      </c>
      <c r="P25" s="200" t="s">
        <v>109</v>
      </c>
      <c r="Q25" s="200" t="s">
        <v>110</v>
      </c>
      <c r="R25" s="200" t="s">
        <v>5</v>
      </c>
      <c r="S25" s="251" t="s">
        <v>111</v>
      </c>
      <c r="T25" s="276"/>
      <c r="U25" s="134" t="s">
        <v>26</v>
      </c>
    </row>
    <row r="26" spans="1:25" ht="21" customHeight="1" x14ac:dyDescent="0.25">
      <c r="A26" s="130"/>
      <c r="B26" s="497" t="s">
        <v>21</v>
      </c>
      <c r="C26" s="130"/>
      <c r="D26" s="158"/>
      <c r="E26" s="158"/>
      <c r="F26" s="158"/>
      <c r="G26" s="264"/>
      <c r="H26" s="24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258"/>
      <c r="T26" s="278"/>
      <c r="U26" s="132"/>
    </row>
    <row r="27" spans="1:25" ht="45.75" customHeight="1" x14ac:dyDescent="0.25">
      <c r="A27" s="128">
        <v>4</v>
      </c>
      <c r="B27" s="213" t="s">
        <v>112</v>
      </c>
      <c r="C27" s="211" t="s">
        <v>113</v>
      </c>
      <c r="D27" s="212">
        <v>1</v>
      </c>
      <c r="E27" s="212">
        <v>2</v>
      </c>
      <c r="F27" s="512">
        <f>D27*E27</f>
        <v>2</v>
      </c>
      <c r="G27" s="263"/>
      <c r="H27" s="298">
        <f>+H11*F27</f>
        <v>0</v>
      </c>
      <c r="I27" s="299">
        <f>+I11*F27</f>
        <v>0</v>
      </c>
      <c r="J27" s="299">
        <f>+J11*F27</f>
        <v>12</v>
      </c>
      <c r="K27" s="299">
        <f>+K11*F27</f>
        <v>24</v>
      </c>
      <c r="L27" s="299">
        <f>+L11*F27</f>
        <v>26</v>
      </c>
      <c r="M27" s="299">
        <f t="shared" ref="M27:S27" si="1">$F$27*M11</f>
        <v>26</v>
      </c>
      <c r="N27" s="299">
        <f t="shared" si="1"/>
        <v>26</v>
      </c>
      <c r="O27" s="299">
        <f t="shared" si="1"/>
        <v>28</v>
      </c>
      <c r="P27" s="299">
        <f t="shared" si="1"/>
        <v>24</v>
      </c>
      <c r="Q27" s="299">
        <f t="shared" si="1"/>
        <v>24</v>
      </c>
      <c r="R27" s="299">
        <f t="shared" si="1"/>
        <v>24</v>
      </c>
      <c r="S27" s="300">
        <f t="shared" si="1"/>
        <v>24</v>
      </c>
      <c r="T27" s="271"/>
      <c r="U27" s="275">
        <f>SUM(H27:S27)</f>
        <v>238</v>
      </c>
    </row>
    <row r="28" spans="1:25" ht="21.75" customHeight="1" x14ac:dyDescent="0.25">
      <c r="A28" s="148"/>
      <c r="B28" s="233"/>
      <c r="C28" s="167"/>
      <c r="D28" s="222"/>
      <c r="E28" s="222"/>
      <c r="F28" s="222"/>
      <c r="G28" s="263"/>
      <c r="H28" s="167"/>
      <c r="I28" s="167"/>
      <c r="J28" s="167"/>
      <c r="K28" s="167"/>
      <c r="L28" s="167"/>
      <c r="M28" s="167"/>
      <c r="N28" s="167"/>
      <c r="O28" s="167"/>
      <c r="P28" s="167"/>
      <c r="Q28" s="234"/>
      <c r="R28" s="841" t="s">
        <v>93</v>
      </c>
      <c r="S28" s="904"/>
      <c r="T28" s="84"/>
      <c r="U28" s="123">
        <f>SUM(U27)</f>
        <v>238</v>
      </c>
    </row>
    <row r="29" spans="1:25" s="87" customFormat="1" ht="21.75" customHeight="1" x14ac:dyDescent="0.25">
      <c r="A29" s="230"/>
      <c r="B29" s="231"/>
      <c r="C29" s="229"/>
      <c r="D29" s="232"/>
      <c r="E29" s="232"/>
      <c r="F29" s="232"/>
      <c r="G29" s="263"/>
      <c r="H29" s="229"/>
      <c r="I29" s="229"/>
      <c r="J29" s="229"/>
      <c r="K29" s="229"/>
      <c r="L29" s="229"/>
      <c r="M29" s="229"/>
      <c r="N29" s="229"/>
      <c r="O29" s="229"/>
      <c r="P29" s="229"/>
      <c r="Q29" s="229"/>
      <c r="R29" s="226"/>
      <c r="S29" s="226"/>
      <c r="T29" s="84"/>
      <c r="U29" s="187"/>
      <c r="V29" s="230"/>
      <c r="W29" s="230"/>
      <c r="X29" s="230"/>
    </row>
    <row r="30" spans="1:25" s="87" customFormat="1" ht="21.75" customHeight="1" x14ac:dyDescent="0.25">
      <c r="A30" s="241" t="s">
        <v>20</v>
      </c>
      <c r="B30" s="133" t="s">
        <v>97</v>
      </c>
      <c r="C30" s="242" t="s">
        <v>1</v>
      </c>
      <c r="D30" s="243" t="s">
        <v>2</v>
      </c>
      <c r="E30" s="243" t="s">
        <v>3</v>
      </c>
      <c r="F30" s="243" t="s">
        <v>4</v>
      </c>
      <c r="G30" s="269"/>
      <c r="H30" s="244" t="s">
        <v>101</v>
      </c>
      <c r="I30" s="200" t="s">
        <v>102</v>
      </c>
      <c r="J30" s="200" t="s">
        <v>103</v>
      </c>
      <c r="K30" s="200" t="s">
        <v>104</v>
      </c>
      <c r="L30" s="200" t="s">
        <v>105</v>
      </c>
      <c r="M30" s="200" t="s">
        <v>106</v>
      </c>
      <c r="N30" s="200" t="s">
        <v>107</v>
      </c>
      <c r="O30" s="200" t="s">
        <v>108</v>
      </c>
      <c r="P30" s="200" t="s">
        <v>109</v>
      </c>
      <c r="Q30" s="200" t="s">
        <v>110</v>
      </c>
      <c r="R30" s="200" t="s">
        <v>5</v>
      </c>
      <c r="S30" s="251" t="s">
        <v>111</v>
      </c>
      <c r="T30" s="276"/>
      <c r="U30" s="134" t="s">
        <v>26</v>
      </c>
    </row>
    <row r="31" spans="1:25" s="87" customFormat="1" ht="18.75" customHeight="1" x14ac:dyDescent="0.25">
      <c r="A31" s="130"/>
      <c r="B31" s="497" t="s">
        <v>15</v>
      </c>
      <c r="C31" s="130"/>
      <c r="D31" s="158"/>
      <c r="E31" s="158"/>
      <c r="F31" s="158"/>
      <c r="G31" s="264"/>
      <c r="H31" s="24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258"/>
      <c r="T31" s="278"/>
      <c r="U31" s="132"/>
    </row>
    <row r="32" spans="1:25" s="87" customFormat="1" ht="51.75" customHeight="1" x14ac:dyDescent="0.25">
      <c r="A32" s="513">
        <v>5</v>
      </c>
      <c r="B32" s="204" t="s">
        <v>224</v>
      </c>
      <c r="C32" s="211" t="s">
        <v>113</v>
      </c>
      <c r="D32" s="212">
        <v>1</v>
      </c>
      <c r="E32" s="212">
        <v>2</v>
      </c>
      <c r="F32" s="512">
        <f>D32*E32</f>
        <v>2</v>
      </c>
      <c r="G32" s="263"/>
      <c r="H32" s="550">
        <f>+H11*F32</f>
        <v>0</v>
      </c>
      <c r="I32" s="551">
        <f>+I11*F32</f>
        <v>0</v>
      </c>
      <c r="J32" s="551">
        <f>+J11*F32</f>
        <v>12</v>
      </c>
      <c r="K32" s="551">
        <f>+K11*F32</f>
        <v>24</v>
      </c>
      <c r="L32" s="551">
        <f>+L11*F32</f>
        <v>26</v>
      </c>
      <c r="M32" s="551">
        <f>+M11*F32</f>
        <v>26</v>
      </c>
      <c r="N32" s="551">
        <f>+N11*F32</f>
        <v>26</v>
      </c>
      <c r="O32" s="551">
        <f>+O11*F32</f>
        <v>28</v>
      </c>
      <c r="P32" s="551">
        <f>+P11*F32</f>
        <v>24</v>
      </c>
      <c r="Q32" s="551">
        <f>+Q11*F32</f>
        <v>24</v>
      </c>
      <c r="R32" s="551">
        <f>+R11*F32</f>
        <v>24</v>
      </c>
      <c r="S32" s="552">
        <f>+S11*F32</f>
        <v>24</v>
      </c>
      <c r="T32" s="271"/>
      <c r="U32" s="120">
        <f>SUM(H32:S32)</f>
        <v>238</v>
      </c>
    </row>
    <row r="33" spans="1:24" s="87" customFormat="1" ht="21.75" customHeight="1" x14ac:dyDescent="0.25">
      <c r="A33" s="148"/>
      <c r="B33" s="233"/>
      <c r="C33" s="167"/>
      <c r="D33" s="222"/>
      <c r="E33" s="222"/>
      <c r="F33" s="222"/>
      <c r="G33" s="263"/>
      <c r="H33" s="167"/>
      <c r="I33" s="167"/>
      <c r="J33" s="167"/>
      <c r="K33" s="167"/>
      <c r="L33" s="167"/>
      <c r="M33" s="167"/>
      <c r="N33" s="167"/>
      <c r="O33" s="167"/>
      <c r="P33" s="167"/>
      <c r="Q33" s="234"/>
      <c r="R33" s="906" t="s">
        <v>117</v>
      </c>
      <c r="S33" s="907"/>
      <c r="T33" s="279"/>
      <c r="U33" s="511">
        <f>SUM(U32)</f>
        <v>238</v>
      </c>
    </row>
    <row r="34" spans="1:24" s="87" customFormat="1" ht="21.75" customHeight="1" x14ac:dyDescent="0.25">
      <c r="A34" s="230"/>
      <c r="B34" s="231"/>
      <c r="C34" s="229"/>
      <c r="D34" s="232"/>
      <c r="E34" s="232"/>
      <c r="F34" s="232"/>
      <c r="G34" s="263"/>
      <c r="H34" s="229"/>
      <c r="I34" s="229"/>
      <c r="J34" s="229"/>
      <c r="K34" s="229"/>
      <c r="L34" s="229"/>
      <c r="M34" s="229"/>
      <c r="N34" s="229"/>
      <c r="O34" s="229"/>
      <c r="P34" s="229"/>
      <c r="Q34" s="229"/>
      <c r="R34" s="226"/>
      <c r="S34" s="226"/>
      <c r="T34" s="84"/>
      <c r="U34" s="187"/>
    </row>
    <row r="35" spans="1:24" ht="33" customHeight="1" x14ac:dyDescent="0.25">
      <c r="A35" s="241" t="s">
        <v>20</v>
      </c>
      <c r="B35" s="133" t="s">
        <v>97</v>
      </c>
      <c r="C35" s="242" t="s">
        <v>1</v>
      </c>
      <c r="D35" s="243" t="s">
        <v>2</v>
      </c>
      <c r="E35" s="243" t="s">
        <v>3</v>
      </c>
      <c r="F35" s="243" t="s">
        <v>4</v>
      </c>
      <c r="G35" s="269"/>
      <c r="H35" s="244" t="s">
        <v>101</v>
      </c>
      <c r="I35" s="200" t="s">
        <v>102</v>
      </c>
      <c r="J35" s="200" t="s">
        <v>103</v>
      </c>
      <c r="K35" s="200" t="s">
        <v>104</v>
      </c>
      <c r="L35" s="200" t="s">
        <v>105</v>
      </c>
      <c r="M35" s="200" t="s">
        <v>106</v>
      </c>
      <c r="N35" s="200" t="s">
        <v>107</v>
      </c>
      <c r="O35" s="200" t="s">
        <v>108</v>
      </c>
      <c r="P35" s="200" t="s">
        <v>109</v>
      </c>
      <c r="Q35" s="200" t="s">
        <v>110</v>
      </c>
      <c r="R35" s="200" t="s">
        <v>5</v>
      </c>
      <c r="S35" s="251" t="s">
        <v>111</v>
      </c>
      <c r="T35" s="276"/>
      <c r="U35" s="134" t="s">
        <v>26</v>
      </c>
      <c r="V35" s="87"/>
      <c r="W35" s="87"/>
      <c r="X35" s="87"/>
    </row>
    <row r="36" spans="1:24" ht="21" customHeight="1" x14ac:dyDescent="0.25">
      <c r="A36" s="130"/>
      <c r="B36" s="497" t="s">
        <v>18</v>
      </c>
      <c r="C36" s="130"/>
      <c r="D36" s="158"/>
      <c r="E36" s="158"/>
      <c r="F36" s="158"/>
      <c r="G36" s="264"/>
      <c r="H36" s="24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258"/>
      <c r="T36" s="278"/>
      <c r="U36" s="132"/>
      <c r="V36" s="87"/>
      <c r="W36" s="87"/>
      <c r="X36" s="87"/>
    </row>
    <row r="37" spans="1:24" ht="40.5" customHeight="1" x14ac:dyDescent="0.25">
      <c r="A37" s="128">
        <v>6</v>
      </c>
      <c r="B37" s="204" t="s">
        <v>114</v>
      </c>
      <c r="C37" s="214" t="s">
        <v>115</v>
      </c>
      <c r="D37" s="161">
        <v>1</v>
      </c>
      <c r="E37" s="161">
        <v>2</v>
      </c>
      <c r="F37" s="512">
        <f>D37*E37</f>
        <v>2</v>
      </c>
      <c r="G37" s="263"/>
      <c r="H37" s="301">
        <f>+H12*F37</f>
        <v>0</v>
      </c>
      <c r="I37" s="302">
        <f>+I12*F37</f>
        <v>0</v>
      </c>
      <c r="J37" s="302">
        <f>+J12*F37</f>
        <v>10</v>
      </c>
      <c r="K37" s="302">
        <f>+K12*F37</f>
        <v>14</v>
      </c>
      <c r="L37" s="302">
        <f>+L12*F37</f>
        <v>16</v>
      </c>
      <c r="M37" s="302">
        <f t="shared" ref="M37:S37" si="2">$F$37*M12</f>
        <v>18</v>
      </c>
      <c r="N37" s="302">
        <f t="shared" si="2"/>
        <v>16</v>
      </c>
      <c r="O37" s="302">
        <f t="shared" si="2"/>
        <v>18</v>
      </c>
      <c r="P37" s="302">
        <f t="shared" si="2"/>
        <v>16</v>
      </c>
      <c r="Q37" s="302">
        <f t="shared" si="2"/>
        <v>14</v>
      </c>
      <c r="R37" s="302">
        <f t="shared" si="2"/>
        <v>16</v>
      </c>
      <c r="S37" s="303">
        <f t="shared" si="2"/>
        <v>18</v>
      </c>
      <c r="T37" s="271"/>
      <c r="U37" s="120">
        <f>SUM(H37:S37)</f>
        <v>156</v>
      </c>
      <c r="V37" s="87"/>
      <c r="W37" s="87"/>
      <c r="X37" s="87"/>
    </row>
    <row r="38" spans="1:24" s="30" customFormat="1" ht="20.25" customHeight="1" x14ac:dyDescent="0.25">
      <c r="A38" s="148"/>
      <c r="B38" s="233"/>
      <c r="C38" s="167"/>
      <c r="D38" s="222"/>
      <c r="E38" s="222"/>
      <c r="F38" s="222"/>
      <c r="G38" s="263"/>
      <c r="H38" s="167"/>
      <c r="I38" s="167"/>
      <c r="J38" s="167"/>
      <c r="K38" s="167"/>
      <c r="L38" s="167"/>
      <c r="M38" s="167"/>
      <c r="N38" s="167"/>
      <c r="O38" s="167"/>
      <c r="P38" s="167"/>
      <c r="Q38" s="234"/>
      <c r="R38" s="906" t="s">
        <v>94</v>
      </c>
      <c r="S38" s="907"/>
      <c r="T38" s="279"/>
      <c r="U38" s="123">
        <f>SUM(U37)</f>
        <v>156</v>
      </c>
      <c r="V38" s="87"/>
      <c r="W38" s="87"/>
      <c r="X38" s="87"/>
    </row>
    <row r="39" spans="1:24" s="30" customFormat="1" ht="20.25" customHeight="1" x14ac:dyDescent="0.25">
      <c r="A39" s="237"/>
      <c r="B39" s="238"/>
      <c r="C39" s="181"/>
      <c r="D39" s="219"/>
      <c r="E39" s="219"/>
      <c r="F39" s="219"/>
      <c r="G39" s="263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236"/>
      <c r="S39" s="236"/>
      <c r="T39" s="279"/>
      <c r="U39" s="165"/>
      <c r="V39" s="87"/>
      <c r="W39" s="87"/>
      <c r="X39" s="87"/>
    </row>
    <row r="40" spans="1:24" ht="33" customHeight="1" x14ac:dyDescent="0.25">
      <c r="A40" s="241" t="s">
        <v>20</v>
      </c>
      <c r="B40" s="133" t="s">
        <v>97</v>
      </c>
      <c r="C40" s="242" t="s">
        <v>1</v>
      </c>
      <c r="D40" s="243" t="s">
        <v>2</v>
      </c>
      <c r="E40" s="243" t="s">
        <v>3</v>
      </c>
      <c r="F40" s="243" t="s">
        <v>4</v>
      </c>
      <c r="G40" s="269"/>
      <c r="H40" s="244" t="s">
        <v>101</v>
      </c>
      <c r="I40" s="200" t="s">
        <v>102</v>
      </c>
      <c r="J40" s="200" t="s">
        <v>103</v>
      </c>
      <c r="K40" s="200" t="s">
        <v>104</v>
      </c>
      <c r="L40" s="200" t="s">
        <v>105</v>
      </c>
      <c r="M40" s="200" t="s">
        <v>106</v>
      </c>
      <c r="N40" s="200" t="s">
        <v>107</v>
      </c>
      <c r="O40" s="200" t="s">
        <v>108</v>
      </c>
      <c r="P40" s="200" t="s">
        <v>109</v>
      </c>
      <c r="Q40" s="200" t="s">
        <v>110</v>
      </c>
      <c r="R40" s="200" t="s">
        <v>5</v>
      </c>
      <c r="S40" s="251" t="s">
        <v>111</v>
      </c>
      <c r="T40" s="276"/>
      <c r="U40" s="134" t="s">
        <v>26</v>
      </c>
      <c r="V40" s="87"/>
      <c r="W40" s="87"/>
      <c r="X40" s="87"/>
    </row>
    <row r="41" spans="1:24" ht="21" customHeight="1" x14ac:dyDescent="0.25">
      <c r="A41" s="130"/>
      <c r="B41" s="497" t="s">
        <v>22</v>
      </c>
      <c r="C41" s="130"/>
      <c r="D41" s="158"/>
      <c r="E41" s="158"/>
      <c r="F41" s="158"/>
      <c r="G41" s="264"/>
      <c r="H41" s="24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258"/>
      <c r="T41" s="283"/>
      <c r="U41" s="132"/>
      <c r="V41" s="87"/>
      <c r="W41" s="87"/>
      <c r="X41" s="87"/>
    </row>
    <row r="42" spans="1:24" ht="40.5" customHeight="1" x14ac:dyDescent="0.25">
      <c r="A42" s="513">
        <v>7</v>
      </c>
      <c r="B42" s="204" t="s">
        <v>221</v>
      </c>
      <c r="C42" s="215" t="s">
        <v>129</v>
      </c>
      <c r="D42" s="514">
        <v>1</v>
      </c>
      <c r="E42" s="514">
        <v>3</v>
      </c>
      <c r="F42" s="512">
        <f t="shared" ref="F42:F46" si="3">D42*E42</f>
        <v>3</v>
      </c>
      <c r="G42" s="263"/>
      <c r="H42" s="296">
        <f>+H10*F42</f>
        <v>0</v>
      </c>
      <c r="I42" s="296">
        <f>+I10*F42</f>
        <v>0</v>
      </c>
      <c r="J42" s="296">
        <f>+J10*F42</f>
        <v>30</v>
      </c>
      <c r="K42" s="296">
        <f>+K10*F42</f>
        <v>54</v>
      </c>
      <c r="L42" s="296">
        <f>+L10*F42</f>
        <v>63</v>
      </c>
      <c r="M42" s="296">
        <f>+M10*F42</f>
        <v>66</v>
      </c>
      <c r="N42" s="296">
        <f>+N10*F42</f>
        <v>63</v>
      </c>
      <c r="O42" s="296">
        <f>+O10*F42</f>
        <v>69</v>
      </c>
      <c r="P42" s="296">
        <f>+P10*F42</f>
        <v>60</v>
      </c>
      <c r="Q42" s="296">
        <f>+Q10*F42</f>
        <v>57</v>
      </c>
      <c r="R42" s="296">
        <f>+R10*F42</f>
        <v>60</v>
      </c>
      <c r="S42" s="296">
        <f>+S10*F42</f>
        <v>63</v>
      </c>
      <c r="T42" s="281"/>
      <c r="U42" s="202">
        <f>SUM(H42:S42)</f>
        <v>585</v>
      </c>
      <c r="V42" s="87"/>
      <c r="W42" s="87"/>
      <c r="X42" s="87"/>
    </row>
    <row r="43" spans="1:24" s="164" customFormat="1" ht="6" customHeight="1" x14ac:dyDescent="0.25">
      <c r="A43" s="544"/>
      <c r="B43" s="287"/>
      <c r="C43" s="450"/>
      <c r="D43" s="388"/>
      <c r="E43" s="388"/>
      <c r="F43" s="157"/>
      <c r="G43" s="263"/>
      <c r="H43" s="553"/>
      <c r="I43" s="553"/>
      <c r="J43" s="553"/>
      <c r="K43" s="553"/>
      <c r="L43" s="553"/>
      <c r="M43" s="553"/>
      <c r="N43" s="553"/>
      <c r="O43" s="553"/>
      <c r="P43" s="553"/>
      <c r="Q43" s="553"/>
      <c r="R43" s="553"/>
      <c r="S43" s="553"/>
      <c r="T43" s="281"/>
      <c r="U43" s="554"/>
      <c r="V43" s="87"/>
      <c r="W43" s="87"/>
      <c r="X43" s="87"/>
    </row>
    <row r="44" spans="1:24" ht="40.5" customHeight="1" x14ac:dyDescent="0.25">
      <c r="A44" s="513">
        <v>8</v>
      </c>
      <c r="B44" s="204" t="s">
        <v>220</v>
      </c>
      <c r="C44" s="215" t="s">
        <v>129</v>
      </c>
      <c r="D44" s="514">
        <v>1</v>
      </c>
      <c r="E44" s="514">
        <v>3</v>
      </c>
      <c r="F44" s="512">
        <f t="shared" si="3"/>
        <v>3</v>
      </c>
      <c r="G44" s="263"/>
      <c r="H44" s="296">
        <f>+H10*F44</f>
        <v>0</v>
      </c>
      <c r="I44" s="296">
        <f>+I10*F44</f>
        <v>0</v>
      </c>
      <c r="J44" s="296">
        <f>+J10*F44</f>
        <v>30</v>
      </c>
      <c r="K44" s="296">
        <f>+K10*F44</f>
        <v>54</v>
      </c>
      <c r="L44" s="296">
        <f>+L10*F44</f>
        <v>63</v>
      </c>
      <c r="M44" s="296">
        <f>+M10*F44</f>
        <v>66</v>
      </c>
      <c r="N44" s="296">
        <f>+N10*F44</f>
        <v>63</v>
      </c>
      <c r="O44" s="296">
        <f>+O10*F44</f>
        <v>69</v>
      </c>
      <c r="P44" s="296">
        <f>+P10*F44</f>
        <v>60</v>
      </c>
      <c r="Q44" s="296">
        <f>+Q10*F44</f>
        <v>57</v>
      </c>
      <c r="R44" s="296">
        <f>+R10*F44</f>
        <v>60</v>
      </c>
      <c r="S44" s="296">
        <f>+S10*F44</f>
        <v>63</v>
      </c>
      <c r="T44" s="281"/>
      <c r="U44" s="202">
        <f>SUM(H44:S44)</f>
        <v>585</v>
      </c>
      <c r="V44" s="87"/>
      <c r="W44" s="87"/>
      <c r="X44" s="87"/>
    </row>
    <row r="45" spans="1:24" s="164" customFormat="1" ht="6.75" customHeight="1" x14ac:dyDescent="0.25">
      <c r="A45" s="544"/>
      <c r="B45" s="287"/>
      <c r="C45" s="450"/>
      <c r="D45" s="388"/>
      <c r="E45" s="388"/>
      <c r="F45" s="157"/>
      <c r="G45" s="263"/>
      <c r="H45" s="553"/>
      <c r="I45" s="553"/>
      <c r="J45" s="553"/>
      <c r="K45" s="553"/>
      <c r="L45" s="553"/>
      <c r="M45" s="553"/>
      <c r="N45" s="553"/>
      <c r="O45" s="553"/>
      <c r="P45" s="553"/>
      <c r="Q45" s="553"/>
      <c r="R45" s="553"/>
      <c r="S45" s="553"/>
      <c r="T45" s="281"/>
      <c r="U45" s="554"/>
      <c r="V45" s="87"/>
      <c r="W45" s="87"/>
      <c r="X45" s="87"/>
    </row>
    <row r="46" spans="1:24" ht="36" customHeight="1" x14ac:dyDescent="0.25">
      <c r="A46" s="128">
        <v>9</v>
      </c>
      <c r="B46" s="204" t="s">
        <v>222</v>
      </c>
      <c r="C46" s="520" t="s">
        <v>223</v>
      </c>
      <c r="D46" s="514">
        <v>1</v>
      </c>
      <c r="E46" s="514">
        <v>2</v>
      </c>
      <c r="F46" s="512">
        <f t="shared" si="3"/>
        <v>2</v>
      </c>
      <c r="G46" s="263"/>
      <c r="H46" s="521">
        <f>+H13*F46</f>
        <v>0</v>
      </c>
      <c r="I46" s="521">
        <f>+I13*F46</f>
        <v>0</v>
      </c>
      <c r="J46" s="521">
        <f>+J13*F46</f>
        <v>8</v>
      </c>
      <c r="K46" s="521">
        <f>+K13*F46</f>
        <v>16</v>
      </c>
      <c r="L46" s="521">
        <f>+L13*F46</f>
        <v>18</v>
      </c>
      <c r="M46" s="521">
        <f>+M13*F46</f>
        <v>16</v>
      </c>
      <c r="N46" s="521">
        <f>+N13*F46</f>
        <v>18</v>
      </c>
      <c r="O46" s="521">
        <f>+O13*F46</f>
        <v>18</v>
      </c>
      <c r="P46" s="521">
        <f>+P13*F46</f>
        <v>16</v>
      </c>
      <c r="Q46" s="521">
        <f>+Q13*F46</f>
        <v>16</v>
      </c>
      <c r="R46" s="521">
        <f>+R13*F46</f>
        <v>16</v>
      </c>
      <c r="S46" s="521">
        <f>+S13*F46</f>
        <v>18</v>
      </c>
      <c r="T46" s="281"/>
      <c r="U46" s="202">
        <f>SUM(H46:S46)</f>
        <v>160</v>
      </c>
    </row>
    <row r="47" spans="1:24" ht="17.25" customHeight="1" x14ac:dyDescent="0.25">
      <c r="A47" s="148"/>
      <c r="B47" s="169"/>
      <c r="C47" s="167"/>
      <c r="D47" s="222"/>
      <c r="E47" s="222"/>
      <c r="F47" s="222"/>
      <c r="G47" s="263"/>
      <c r="H47" s="167"/>
      <c r="I47" s="167"/>
      <c r="J47" s="167"/>
      <c r="K47" s="167"/>
      <c r="L47" s="167"/>
      <c r="M47" s="167"/>
      <c r="N47" s="167"/>
      <c r="O47" s="167"/>
      <c r="P47" s="167"/>
      <c r="Q47" s="234"/>
      <c r="R47" s="841" t="s">
        <v>60</v>
      </c>
      <c r="S47" s="904"/>
      <c r="T47" s="84"/>
      <c r="U47" s="120">
        <f>SUM(U42:U46)</f>
        <v>1330</v>
      </c>
    </row>
    <row r="48" spans="1:24" s="87" customFormat="1" ht="22.5" customHeight="1" x14ac:dyDescent="0.25">
      <c r="B48" s="239"/>
      <c r="C48" s="93"/>
      <c r="D48" s="93"/>
      <c r="E48" s="93"/>
      <c r="F48" s="93"/>
      <c r="G48" s="93"/>
      <c r="H48" s="93"/>
      <c r="I48" s="93"/>
      <c r="J48" s="93"/>
      <c r="K48" s="93"/>
      <c r="L48" s="93"/>
      <c r="M48" s="93"/>
      <c r="N48" s="93"/>
      <c r="O48" s="93"/>
      <c r="P48" s="93"/>
      <c r="Q48" s="93"/>
      <c r="R48" s="185"/>
      <c r="S48" s="185"/>
      <c r="T48" s="93"/>
      <c r="U48" s="187"/>
      <c r="V48" s="38"/>
      <c r="W48" s="38"/>
      <c r="X48" s="38"/>
    </row>
    <row r="49" spans="1:21" ht="23.25" customHeight="1" x14ac:dyDescent="0.25">
      <c r="A49" s="29"/>
      <c r="B49" s="12"/>
      <c r="C49" s="12"/>
      <c r="D49" s="10">
        <f>SUM(D17:D48)</f>
        <v>9</v>
      </c>
      <c r="E49" s="10"/>
      <c r="F49" s="10"/>
      <c r="G49" s="93"/>
      <c r="H49" s="10"/>
      <c r="I49" s="10"/>
      <c r="J49" s="10"/>
      <c r="K49" s="10"/>
      <c r="L49" s="10"/>
      <c r="M49" s="10"/>
      <c r="N49" s="10"/>
      <c r="O49" s="10"/>
      <c r="P49" s="10"/>
      <c r="Q49" s="171"/>
      <c r="R49" s="905" t="s">
        <v>61</v>
      </c>
      <c r="S49" s="905"/>
      <c r="T49" s="282"/>
      <c r="U49" s="522">
        <f>SUM(U47,U38,U28,U23,U33)</f>
        <v>3530</v>
      </c>
    </row>
    <row r="50" spans="1:21" x14ac:dyDescent="0.25">
      <c r="A50" s="29"/>
      <c r="B50" s="12"/>
      <c r="C50" s="12"/>
      <c r="D50" s="10"/>
      <c r="E50" s="10"/>
      <c r="F50" s="10"/>
      <c r="G50" s="93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93"/>
      <c r="U50" s="75"/>
    </row>
    <row r="51" spans="1:21" x14ac:dyDescent="0.25">
      <c r="A51" s="29"/>
      <c r="B51" s="12"/>
      <c r="C51" s="12"/>
      <c r="D51" s="10"/>
      <c r="E51" s="10"/>
      <c r="F51" s="10"/>
      <c r="G51" s="93"/>
      <c r="H51" s="90">
        <f>H18+H27+H20+H46+H37+H32+H44+H42+H22</f>
        <v>0</v>
      </c>
      <c r="I51" s="90">
        <f t="shared" ref="I51:S51" si="4">I18+I27+I20+I46+I37+I32+I44+I42+I22</f>
        <v>0</v>
      </c>
      <c r="J51" s="90">
        <f t="shared" si="4"/>
        <v>182</v>
      </c>
      <c r="K51" s="90">
        <f t="shared" si="4"/>
        <v>334</v>
      </c>
      <c r="L51" s="90">
        <f t="shared" si="4"/>
        <v>382</v>
      </c>
      <c r="M51" s="90">
        <f t="shared" si="4"/>
        <v>392</v>
      </c>
      <c r="N51" s="90">
        <f t="shared" si="4"/>
        <v>382</v>
      </c>
      <c r="O51" s="90">
        <f t="shared" si="4"/>
        <v>414</v>
      </c>
      <c r="P51" s="90">
        <f t="shared" si="4"/>
        <v>360</v>
      </c>
      <c r="Q51" s="90">
        <f t="shared" si="4"/>
        <v>346</v>
      </c>
      <c r="R51" s="90">
        <f t="shared" si="4"/>
        <v>360</v>
      </c>
      <c r="S51" s="90">
        <f t="shared" si="4"/>
        <v>378</v>
      </c>
      <c r="T51" s="272"/>
      <c r="U51" s="284">
        <f>SUM(H51:S51)</f>
        <v>3530</v>
      </c>
    </row>
    <row r="52" spans="1:21" x14ac:dyDescent="0.25">
      <c r="A52" s="29"/>
      <c r="B52" s="12"/>
      <c r="C52" s="12"/>
      <c r="D52" s="10"/>
      <c r="E52" s="10"/>
      <c r="F52" s="10"/>
      <c r="G52" s="93"/>
      <c r="H52" s="216"/>
      <c r="I52" s="216"/>
      <c r="J52" s="216"/>
      <c r="K52" s="216"/>
      <c r="L52" s="216"/>
      <c r="M52" s="216"/>
      <c r="N52" s="216"/>
      <c r="O52" s="216"/>
      <c r="P52" s="216"/>
      <c r="Q52" s="216"/>
      <c r="R52" s="216"/>
      <c r="S52" s="216"/>
      <c r="T52" s="273"/>
      <c r="U52" s="189"/>
    </row>
    <row r="53" spans="1:21" x14ac:dyDescent="0.25">
      <c r="A53" s="29"/>
      <c r="B53" s="12"/>
      <c r="C53" s="12"/>
      <c r="D53" s="10"/>
      <c r="E53" s="10"/>
      <c r="F53" s="10"/>
      <c r="G53" s="93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93"/>
      <c r="U53" s="76"/>
    </row>
    <row r="54" spans="1:21" x14ac:dyDescent="0.25">
      <c r="A54" s="29"/>
      <c r="B54" s="12"/>
      <c r="C54" s="12"/>
      <c r="D54" s="10"/>
      <c r="E54" s="10"/>
      <c r="F54" s="10"/>
      <c r="G54" s="93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93"/>
      <c r="U54" s="75"/>
    </row>
    <row r="55" spans="1:21" ht="21" x14ac:dyDescent="0.35">
      <c r="K55" s="821" t="s">
        <v>194</v>
      </c>
      <c r="L55" s="822"/>
      <c r="M55" s="822"/>
      <c r="N55" s="822"/>
      <c r="O55" s="822"/>
      <c r="P55" s="823"/>
    </row>
    <row r="57" spans="1:21" x14ac:dyDescent="0.25">
      <c r="E57" s="10"/>
      <c r="F57" s="10"/>
      <c r="G57" s="93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</row>
    <row r="58" spans="1:21" ht="60" customHeight="1" x14ac:dyDescent="0.25">
      <c r="F58" s="177"/>
      <c r="G58" s="177"/>
      <c r="H58" s="177"/>
      <c r="I58" s="863" t="s">
        <v>23</v>
      </c>
      <c r="J58" s="863"/>
      <c r="K58" s="863"/>
      <c r="L58" s="895" t="s">
        <v>2</v>
      </c>
      <c r="M58" s="895"/>
      <c r="N58" s="785" t="s">
        <v>27</v>
      </c>
      <c r="O58" s="785"/>
      <c r="T58" s="38"/>
    </row>
    <row r="59" spans="1:21" ht="23.25" customHeight="1" x14ac:dyDescent="0.25">
      <c r="F59" s="178"/>
      <c r="G59" s="178"/>
      <c r="H59" s="178"/>
      <c r="I59" s="892" t="s">
        <v>35</v>
      </c>
      <c r="J59" s="893"/>
      <c r="K59" s="894"/>
      <c r="L59" s="784">
        <f>+D18+D20+D22</f>
        <v>3</v>
      </c>
      <c r="M59" s="784"/>
      <c r="N59" s="862">
        <f>U23</f>
        <v>1568</v>
      </c>
      <c r="O59" s="862"/>
      <c r="T59" s="38"/>
    </row>
    <row r="60" spans="1:21" ht="23.25" customHeight="1" x14ac:dyDescent="0.25">
      <c r="F60" s="178"/>
      <c r="G60" s="178"/>
      <c r="H60" s="178"/>
      <c r="I60" s="891" t="s">
        <v>21</v>
      </c>
      <c r="J60" s="891"/>
      <c r="K60" s="891"/>
      <c r="L60" s="784">
        <f>D27</f>
        <v>1</v>
      </c>
      <c r="M60" s="784"/>
      <c r="N60" s="862">
        <f>U28</f>
        <v>238</v>
      </c>
      <c r="O60" s="862"/>
      <c r="T60" s="38"/>
    </row>
    <row r="61" spans="1:21" ht="23.25" customHeight="1" x14ac:dyDescent="0.25">
      <c r="F61" s="178"/>
      <c r="G61" s="178"/>
      <c r="H61" s="178"/>
      <c r="I61" s="891" t="s">
        <v>15</v>
      </c>
      <c r="J61" s="891"/>
      <c r="K61" s="891"/>
      <c r="L61" s="784">
        <f>D32</f>
        <v>1</v>
      </c>
      <c r="M61" s="784"/>
      <c r="N61" s="862">
        <f>U33</f>
        <v>238</v>
      </c>
      <c r="O61" s="862"/>
      <c r="T61" s="38"/>
    </row>
    <row r="62" spans="1:21" ht="23.25" customHeight="1" x14ac:dyDescent="0.25">
      <c r="F62" s="178"/>
      <c r="G62" s="178"/>
      <c r="H62" s="178"/>
      <c r="I62" s="891" t="s">
        <v>18</v>
      </c>
      <c r="J62" s="891"/>
      <c r="K62" s="891"/>
      <c r="L62" s="784">
        <f>D37</f>
        <v>1</v>
      </c>
      <c r="M62" s="784"/>
      <c r="N62" s="862">
        <f>U38</f>
        <v>156</v>
      </c>
      <c r="O62" s="862"/>
      <c r="T62" s="38"/>
    </row>
    <row r="63" spans="1:21" ht="23.25" customHeight="1" x14ac:dyDescent="0.25">
      <c r="F63" s="178"/>
      <c r="G63" s="178"/>
      <c r="H63" s="178"/>
      <c r="I63" s="891" t="s">
        <v>22</v>
      </c>
      <c r="J63" s="891"/>
      <c r="K63" s="891"/>
      <c r="L63" s="784">
        <f>D46+D44+D42</f>
        <v>3</v>
      </c>
      <c r="M63" s="784"/>
      <c r="N63" s="862">
        <f>U47</f>
        <v>1330</v>
      </c>
      <c r="O63" s="862"/>
      <c r="T63" s="38"/>
    </row>
    <row r="64" spans="1:21" ht="27.75" customHeight="1" x14ac:dyDescent="0.25">
      <c r="F64" s="176"/>
      <c r="G64" s="179"/>
      <c r="H64" s="176"/>
      <c r="I64" s="831" t="s">
        <v>55</v>
      </c>
      <c r="J64" s="831"/>
      <c r="K64" s="831"/>
      <c r="L64" s="831">
        <f>SUM(L59:L63)</f>
        <v>9</v>
      </c>
      <c r="M64" s="831"/>
      <c r="N64" s="864">
        <f>SUM(N59:N63)</f>
        <v>3530</v>
      </c>
      <c r="O64" s="864"/>
      <c r="T64" s="38"/>
    </row>
    <row r="65" spans="5:20" x14ac:dyDescent="0.25">
      <c r="T65" s="38"/>
    </row>
    <row r="67" spans="5:20" x14ac:dyDescent="0.25">
      <c r="E67" s="847"/>
      <c r="F67" s="847"/>
      <c r="G67" s="847"/>
      <c r="H67" s="847"/>
      <c r="I67" s="847"/>
      <c r="J67" s="847"/>
      <c r="K67" s="847"/>
      <c r="L67" s="847"/>
      <c r="M67" s="847"/>
      <c r="N67" s="847"/>
    </row>
  </sheetData>
  <mergeCells count="39">
    <mergeCell ref="E67:N67"/>
    <mergeCell ref="L59:M59"/>
    <mergeCell ref="L60:M60"/>
    <mergeCell ref="L62:M62"/>
    <mergeCell ref="L63:M63"/>
    <mergeCell ref="L64:M64"/>
    <mergeCell ref="N59:O59"/>
    <mergeCell ref="N60:O60"/>
    <mergeCell ref="N62:O62"/>
    <mergeCell ref="N63:O63"/>
    <mergeCell ref="A1:Y1"/>
    <mergeCell ref="A2:Y2"/>
    <mergeCell ref="A3:Y3"/>
    <mergeCell ref="E9:F9"/>
    <mergeCell ref="R23:S23"/>
    <mergeCell ref="E13:F13"/>
    <mergeCell ref="A5:Z5"/>
    <mergeCell ref="A7:Z7"/>
    <mergeCell ref="I58:K58"/>
    <mergeCell ref="I60:K60"/>
    <mergeCell ref="I62:K62"/>
    <mergeCell ref="L58:M58"/>
    <mergeCell ref="N58:O58"/>
    <mergeCell ref="E10:F10"/>
    <mergeCell ref="E11:F11"/>
    <mergeCell ref="E12:F12"/>
    <mergeCell ref="R47:S47"/>
    <mergeCell ref="R49:S49"/>
    <mergeCell ref="R28:S28"/>
    <mergeCell ref="R38:S38"/>
    <mergeCell ref="K55:P55"/>
    <mergeCell ref="R33:S33"/>
    <mergeCell ref="I61:K61"/>
    <mergeCell ref="L61:M61"/>
    <mergeCell ref="N61:O61"/>
    <mergeCell ref="I64:K64"/>
    <mergeCell ref="I59:K59"/>
    <mergeCell ref="I63:K63"/>
    <mergeCell ref="N64:O64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  <rowBreaks count="1" manualBreakCount="1">
    <brk id="39" max="25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7"/>
  <sheetViews>
    <sheetView zoomScale="70" zoomScaleNormal="70" workbookViewId="0">
      <selection activeCell="W44" sqref="W44"/>
    </sheetView>
  </sheetViews>
  <sheetFormatPr baseColWidth="10" defaultColWidth="11.42578125" defaultRowHeight="15" x14ac:dyDescent="0.25"/>
  <cols>
    <col min="1" max="1" width="9" style="38" customWidth="1"/>
    <col min="2" max="2" width="31.42578125" style="38" customWidth="1"/>
    <col min="3" max="3" width="15.5703125" style="38" customWidth="1"/>
    <col min="4" max="4" width="11.42578125" style="38"/>
    <col min="5" max="5" width="12.85546875" style="38" customWidth="1"/>
    <col min="6" max="6" width="12.140625" style="38" customWidth="1"/>
    <col min="7" max="7" width="1.42578125" style="38" customWidth="1"/>
    <col min="8" max="9" width="8.85546875" style="38" customWidth="1"/>
    <col min="10" max="10" width="9.42578125" style="38" bestFit="1" customWidth="1"/>
    <col min="11" max="11" width="10" style="38" bestFit="1" customWidth="1"/>
    <col min="12" max="12" width="10" style="38" customWidth="1"/>
    <col min="13" max="13" width="10.28515625" style="38" customWidth="1"/>
    <col min="14" max="14" width="10" style="38" customWidth="1"/>
    <col min="15" max="15" width="17.28515625" style="38" bestFit="1" customWidth="1"/>
    <col min="16" max="16" width="12.85546875" style="38" customWidth="1"/>
    <col min="17" max="17" width="10" style="38" bestFit="1" customWidth="1"/>
    <col min="18" max="18" width="10.7109375" style="38" customWidth="1"/>
    <col min="19" max="19" width="9.5703125" style="38" customWidth="1"/>
    <col min="20" max="20" width="0.85546875" style="38" customWidth="1"/>
    <col min="21" max="21" width="14.28515625" style="38" customWidth="1"/>
    <col min="22" max="22" width="12.85546875" style="38" customWidth="1"/>
    <col min="23" max="24" width="15.5703125" style="38" customWidth="1"/>
    <col min="25" max="16384" width="11.42578125" style="38"/>
  </cols>
  <sheetData>
    <row r="1" spans="1:25" ht="18" x14ac:dyDescent="0.25">
      <c r="A1" s="912" t="s">
        <v>24</v>
      </c>
      <c r="B1" s="912"/>
      <c r="C1" s="912"/>
      <c r="D1" s="912"/>
      <c r="E1" s="912"/>
      <c r="F1" s="912"/>
      <c r="G1" s="912"/>
      <c r="H1" s="912"/>
      <c r="I1" s="912"/>
      <c r="J1" s="912"/>
      <c r="K1" s="912"/>
      <c r="L1" s="912"/>
      <c r="M1" s="912"/>
      <c r="N1" s="912"/>
      <c r="O1" s="912"/>
      <c r="P1" s="912"/>
      <c r="Q1" s="912"/>
      <c r="R1" s="912"/>
      <c r="S1" s="912"/>
      <c r="T1" s="912"/>
      <c r="U1" s="912"/>
      <c r="V1" s="912"/>
      <c r="W1" s="912"/>
      <c r="X1" s="912"/>
      <c r="Y1" s="570"/>
    </row>
    <row r="2" spans="1:25" ht="15.75" x14ac:dyDescent="0.25">
      <c r="A2" s="913" t="s">
        <v>25</v>
      </c>
      <c r="B2" s="913"/>
      <c r="C2" s="913"/>
      <c r="D2" s="913"/>
      <c r="E2" s="913"/>
      <c r="F2" s="913"/>
      <c r="G2" s="913"/>
      <c r="H2" s="913"/>
      <c r="I2" s="913"/>
      <c r="J2" s="913"/>
      <c r="K2" s="913"/>
      <c r="L2" s="913"/>
      <c r="M2" s="913"/>
      <c r="N2" s="913"/>
      <c r="O2" s="913"/>
      <c r="P2" s="913"/>
      <c r="Q2" s="913"/>
      <c r="R2" s="913"/>
      <c r="S2" s="913"/>
      <c r="T2" s="913"/>
      <c r="U2" s="913"/>
      <c r="V2" s="913"/>
      <c r="W2" s="913"/>
      <c r="X2" s="913"/>
      <c r="Y2" s="571"/>
    </row>
    <row r="3" spans="1:25" x14ac:dyDescent="0.25">
      <c r="A3" s="914" t="s">
        <v>322</v>
      </c>
      <c r="B3" s="914"/>
      <c r="C3" s="914"/>
      <c r="D3" s="914"/>
      <c r="E3" s="914"/>
      <c r="F3" s="914"/>
      <c r="G3" s="914"/>
      <c r="H3" s="914"/>
      <c r="I3" s="914"/>
      <c r="J3" s="914"/>
      <c r="K3" s="914"/>
      <c r="L3" s="914"/>
      <c r="M3" s="914"/>
      <c r="N3" s="914"/>
      <c r="O3" s="914"/>
      <c r="P3" s="914"/>
      <c r="Q3" s="914"/>
      <c r="R3" s="914"/>
      <c r="S3" s="914"/>
      <c r="T3" s="914"/>
      <c r="U3" s="914"/>
      <c r="V3" s="914"/>
      <c r="W3" s="914"/>
      <c r="X3" s="914"/>
      <c r="Y3" s="572"/>
    </row>
    <row r="4" spans="1:25" x14ac:dyDescent="0.25">
      <c r="A4" s="23"/>
      <c r="B4" s="572"/>
      <c r="C4" s="572"/>
      <c r="D4" s="572"/>
      <c r="E4" s="572"/>
      <c r="F4" s="572"/>
      <c r="G4" s="572"/>
      <c r="H4" s="572"/>
      <c r="I4" s="572"/>
      <c r="J4" s="572"/>
      <c r="K4" s="572"/>
      <c r="L4" s="572"/>
      <c r="M4" s="572"/>
      <c r="N4" s="572"/>
      <c r="O4" s="572"/>
      <c r="P4" s="572"/>
      <c r="Q4" s="572"/>
      <c r="R4" s="572"/>
      <c r="S4" s="572"/>
      <c r="T4" s="572"/>
      <c r="U4" s="572"/>
      <c r="V4" s="572"/>
      <c r="W4" s="572"/>
      <c r="X4" s="572"/>
      <c r="Y4" s="572"/>
    </row>
    <row r="5" spans="1:25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  <c r="Y5" s="573"/>
    </row>
    <row r="7" spans="1:25" ht="21" x14ac:dyDescent="0.35">
      <c r="A7" s="777" t="s">
        <v>71</v>
      </c>
      <c r="B7" s="777"/>
      <c r="C7" s="777"/>
      <c r="D7" s="777"/>
      <c r="E7" s="777"/>
      <c r="F7" s="777"/>
      <c r="G7" s="777"/>
      <c r="H7" s="777"/>
      <c r="I7" s="777"/>
      <c r="J7" s="777"/>
      <c r="K7" s="777"/>
      <c r="L7" s="777"/>
      <c r="M7" s="777"/>
      <c r="N7" s="777"/>
      <c r="O7" s="777"/>
      <c r="P7" s="777"/>
      <c r="Q7" s="777"/>
      <c r="R7" s="777"/>
      <c r="S7" s="777"/>
      <c r="T7" s="777"/>
      <c r="U7" s="777"/>
      <c r="V7" s="777"/>
      <c r="W7" s="777"/>
      <c r="X7" s="777"/>
    </row>
    <row r="9" spans="1:25" ht="27" customHeight="1" x14ac:dyDescent="0.25">
      <c r="B9" s="40"/>
      <c r="E9" s="853" t="s">
        <v>29</v>
      </c>
      <c r="F9" s="854"/>
      <c r="G9" s="574"/>
      <c r="H9" s="244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51" t="s">
        <v>111</v>
      </c>
      <c r="T9" s="575"/>
      <c r="U9" s="200" t="s">
        <v>232</v>
      </c>
      <c r="V9" s="41"/>
    </row>
    <row r="10" spans="1:25" ht="27" customHeight="1" thickBot="1" x14ac:dyDescent="0.3">
      <c r="B10" s="40"/>
      <c r="E10" s="780" t="s">
        <v>30</v>
      </c>
      <c r="F10" s="781"/>
      <c r="G10" s="576"/>
      <c r="H10" s="296">
        <v>0</v>
      </c>
      <c r="I10" s="153">
        <v>0</v>
      </c>
      <c r="J10" s="153">
        <v>10</v>
      </c>
      <c r="K10" s="153">
        <v>18</v>
      </c>
      <c r="L10" s="153">
        <v>21</v>
      </c>
      <c r="M10" s="153">
        <v>22</v>
      </c>
      <c r="N10" s="153">
        <v>21</v>
      </c>
      <c r="O10" s="153">
        <v>23</v>
      </c>
      <c r="P10" s="153">
        <v>20</v>
      </c>
      <c r="Q10" s="153">
        <v>19</v>
      </c>
      <c r="R10" s="153">
        <v>20</v>
      </c>
      <c r="S10" s="297">
        <v>21</v>
      </c>
      <c r="T10" s="568"/>
      <c r="U10" s="757">
        <f>SUM(H10:S10)</f>
        <v>195</v>
      </c>
      <c r="V10" s="41"/>
    </row>
    <row r="11" spans="1:25" ht="24.75" customHeight="1" thickBot="1" x14ac:dyDescent="0.3">
      <c r="F11" s="847"/>
      <c r="G11" s="847"/>
      <c r="U11" s="758">
        <f>SUM(U10:U10)</f>
        <v>195</v>
      </c>
    </row>
    <row r="13" spans="1:25" ht="36.75" customHeight="1" x14ac:dyDescent="0.25">
      <c r="A13" s="241" t="s">
        <v>20</v>
      </c>
      <c r="B13" s="133" t="s">
        <v>97</v>
      </c>
      <c r="C13" s="242" t="s">
        <v>1</v>
      </c>
      <c r="D13" s="243" t="s">
        <v>2</v>
      </c>
      <c r="E13" s="243" t="s">
        <v>3</v>
      </c>
      <c r="F13" s="243" t="s">
        <v>4</v>
      </c>
      <c r="G13" s="578"/>
      <c r="H13" s="244" t="s">
        <v>101</v>
      </c>
      <c r="I13" s="200" t="s">
        <v>102</v>
      </c>
      <c r="J13" s="200" t="s">
        <v>103</v>
      </c>
      <c r="K13" s="200" t="s">
        <v>104</v>
      </c>
      <c r="L13" s="200" t="s">
        <v>105</v>
      </c>
      <c r="M13" s="200" t="s">
        <v>106</v>
      </c>
      <c r="N13" s="200" t="s">
        <v>107</v>
      </c>
      <c r="O13" s="200" t="s">
        <v>108</v>
      </c>
      <c r="P13" s="200" t="s">
        <v>109</v>
      </c>
      <c r="Q13" s="200" t="s">
        <v>110</v>
      </c>
      <c r="R13" s="200" t="s">
        <v>5</v>
      </c>
      <c r="S13" s="251" t="s">
        <v>111</v>
      </c>
      <c r="T13" s="579"/>
      <c r="U13" s="134" t="s">
        <v>26</v>
      </c>
    </row>
    <row r="14" spans="1:25" ht="21" customHeight="1" x14ac:dyDescent="0.25">
      <c r="A14" s="580"/>
      <c r="B14" s="585" t="s">
        <v>56</v>
      </c>
      <c r="C14" s="58"/>
      <c r="D14" s="581"/>
      <c r="E14" s="581"/>
      <c r="F14" s="581"/>
      <c r="G14" s="578"/>
      <c r="H14" s="582"/>
      <c r="I14" s="583"/>
      <c r="J14" s="583"/>
      <c r="K14" s="583"/>
      <c r="L14" s="583"/>
      <c r="M14" s="583"/>
      <c r="N14" s="583"/>
      <c r="O14" s="583"/>
      <c r="P14" s="583"/>
      <c r="Q14" s="583"/>
      <c r="R14" s="583"/>
      <c r="S14" s="584"/>
      <c r="T14" s="579"/>
      <c r="U14" s="585"/>
    </row>
    <row r="15" spans="1:25" ht="31.5" customHeight="1" x14ac:dyDescent="0.25">
      <c r="A15" s="58">
        <v>1</v>
      </c>
      <c r="B15" s="340" t="s">
        <v>132</v>
      </c>
      <c r="C15" s="341" t="s">
        <v>134</v>
      </c>
      <c r="D15" s="559">
        <v>1</v>
      </c>
      <c r="E15" s="559">
        <v>4</v>
      </c>
      <c r="F15" s="559">
        <f>D15*E15</f>
        <v>4</v>
      </c>
      <c r="G15" s="172"/>
      <c r="H15" s="296">
        <f>+H10*F15</f>
        <v>0</v>
      </c>
      <c r="I15" s="153">
        <f>+I10*F15</f>
        <v>0</v>
      </c>
      <c r="J15" s="153">
        <f>+J10*F15</f>
        <v>40</v>
      </c>
      <c r="K15" s="153">
        <f>+K10*F15</f>
        <v>72</v>
      </c>
      <c r="L15" s="153">
        <f t="shared" ref="L15:S15" si="0">$F$15*L10</f>
        <v>84</v>
      </c>
      <c r="M15" s="153">
        <f t="shared" si="0"/>
        <v>88</v>
      </c>
      <c r="N15" s="153">
        <f t="shared" si="0"/>
        <v>84</v>
      </c>
      <c r="O15" s="153">
        <f t="shared" si="0"/>
        <v>92</v>
      </c>
      <c r="P15" s="153">
        <f t="shared" si="0"/>
        <v>80</v>
      </c>
      <c r="Q15" s="153">
        <f t="shared" si="0"/>
        <v>76</v>
      </c>
      <c r="R15" s="153">
        <f t="shared" si="0"/>
        <v>80</v>
      </c>
      <c r="S15" s="297">
        <f t="shared" si="0"/>
        <v>84</v>
      </c>
      <c r="T15" s="587"/>
      <c r="U15" s="339">
        <f>SUM(H15:S15)</f>
        <v>780</v>
      </c>
    </row>
    <row r="16" spans="1:25" ht="15" customHeight="1" x14ac:dyDescent="0.25">
      <c r="A16" s="588"/>
      <c r="C16" s="167"/>
      <c r="D16" s="167"/>
      <c r="E16" s="167"/>
      <c r="F16" s="167"/>
      <c r="G16" s="589"/>
      <c r="H16" s="184"/>
      <c r="I16" s="184"/>
      <c r="J16" s="184"/>
      <c r="K16" s="184"/>
      <c r="L16" s="184"/>
      <c r="M16" s="184"/>
      <c r="N16" s="184"/>
      <c r="O16" s="184"/>
      <c r="P16" s="184"/>
      <c r="Q16" s="291"/>
      <c r="R16" s="910" t="s">
        <v>49</v>
      </c>
      <c r="S16" s="911"/>
      <c r="T16" s="590"/>
      <c r="U16" s="558">
        <f>SUM(U15:U15)</f>
        <v>780</v>
      </c>
    </row>
    <row r="17" spans="1:24" x14ac:dyDescent="0.25">
      <c r="A17" s="488"/>
      <c r="C17" s="361"/>
      <c r="D17" s="361"/>
      <c r="E17" s="361"/>
      <c r="F17" s="361"/>
      <c r="G17" s="589"/>
      <c r="H17" s="591"/>
      <c r="I17" s="591"/>
      <c r="J17" s="591"/>
      <c r="K17" s="591"/>
      <c r="L17" s="591"/>
      <c r="M17" s="591"/>
      <c r="N17" s="591"/>
      <c r="O17" s="591"/>
      <c r="P17" s="591"/>
      <c r="Q17" s="591"/>
      <c r="R17" s="592"/>
      <c r="S17" s="592"/>
      <c r="T17" s="593"/>
      <c r="U17" s="219"/>
    </row>
    <row r="18" spans="1:24" ht="36.75" customHeight="1" x14ac:dyDescent="0.25">
      <c r="A18" s="241" t="s">
        <v>20</v>
      </c>
      <c r="B18" s="133" t="s">
        <v>97</v>
      </c>
      <c r="C18" s="242" t="s">
        <v>1</v>
      </c>
      <c r="D18" s="243" t="s">
        <v>2</v>
      </c>
      <c r="E18" s="243" t="s">
        <v>3</v>
      </c>
      <c r="F18" s="243" t="s">
        <v>4</v>
      </c>
      <c r="G18" s="578"/>
      <c r="H18" s="244" t="s">
        <v>101</v>
      </c>
      <c r="I18" s="200" t="s">
        <v>102</v>
      </c>
      <c r="J18" s="200" t="s">
        <v>103</v>
      </c>
      <c r="K18" s="200" t="s">
        <v>104</v>
      </c>
      <c r="L18" s="200" t="s">
        <v>105</v>
      </c>
      <c r="M18" s="200" t="s">
        <v>106</v>
      </c>
      <c r="N18" s="200" t="s">
        <v>107</v>
      </c>
      <c r="O18" s="200" t="s">
        <v>108</v>
      </c>
      <c r="P18" s="200" t="s">
        <v>109</v>
      </c>
      <c r="Q18" s="200" t="s">
        <v>110</v>
      </c>
      <c r="R18" s="200" t="s">
        <v>5</v>
      </c>
      <c r="S18" s="251" t="s">
        <v>111</v>
      </c>
      <c r="T18" s="579"/>
      <c r="U18" s="134" t="s">
        <v>26</v>
      </c>
    </row>
    <row r="19" spans="1:24" ht="22.5" customHeight="1" x14ac:dyDescent="0.25">
      <c r="A19" s="58"/>
      <c r="B19" s="585" t="s">
        <v>22</v>
      </c>
      <c r="C19" s="559"/>
      <c r="D19" s="345"/>
      <c r="E19" s="345"/>
      <c r="F19" s="345"/>
      <c r="G19" s="578"/>
      <c r="H19" s="582"/>
      <c r="I19" s="586"/>
      <c r="J19" s="586"/>
      <c r="K19" s="586"/>
      <c r="L19" s="586"/>
      <c r="M19" s="586"/>
      <c r="N19" s="586"/>
      <c r="O19" s="586"/>
      <c r="P19" s="586"/>
      <c r="Q19" s="586"/>
      <c r="R19" s="586"/>
      <c r="S19" s="594"/>
      <c r="T19" s="579"/>
      <c r="U19" s="585"/>
    </row>
    <row r="20" spans="1:24" ht="27.75" customHeight="1" x14ac:dyDescent="0.25">
      <c r="A20" s="58">
        <v>2</v>
      </c>
      <c r="B20" s="350" t="s">
        <v>133</v>
      </c>
      <c r="C20" s="341" t="s">
        <v>131</v>
      </c>
      <c r="D20" s="559">
        <v>1</v>
      </c>
      <c r="E20" s="559">
        <v>2</v>
      </c>
      <c r="F20" s="559">
        <f>D20*E20</f>
        <v>2</v>
      </c>
      <c r="G20" s="172"/>
      <c r="H20" s="296">
        <f>+H10*F20</f>
        <v>0</v>
      </c>
      <c r="I20" s="153">
        <f>+I10*F20</f>
        <v>0</v>
      </c>
      <c r="J20" s="153">
        <f>+J10*F20</f>
        <v>20</v>
      </c>
      <c r="K20" s="153">
        <f>+K10*F20</f>
        <v>36</v>
      </c>
      <c r="L20" s="153">
        <f t="shared" ref="L20:S20" si="1">$F$20*L10</f>
        <v>42</v>
      </c>
      <c r="M20" s="153">
        <f t="shared" si="1"/>
        <v>44</v>
      </c>
      <c r="N20" s="153">
        <f t="shared" si="1"/>
        <v>42</v>
      </c>
      <c r="O20" s="153">
        <f t="shared" si="1"/>
        <v>46</v>
      </c>
      <c r="P20" s="153">
        <f t="shared" si="1"/>
        <v>40</v>
      </c>
      <c r="Q20" s="153">
        <f t="shared" si="1"/>
        <v>38</v>
      </c>
      <c r="R20" s="153">
        <f t="shared" si="1"/>
        <v>40</v>
      </c>
      <c r="S20" s="297">
        <f t="shared" si="1"/>
        <v>42</v>
      </c>
      <c r="T20" s="587"/>
      <c r="U20" s="339">
        <f>SUM(H20:S20)</f>
        <v>390</v>
      </c>
    </row>
    <row r="21" spans="1:24" ht="30" customHeight="1" x14ac:dyDescent="0.25">
      <c r="A21" s="588"/>
      <c r="C21" s="167"/>
      <c r="D21" s="167"/>
      <c r="E21" s="167"/>
      <c r="F21" s="167"/>
      <c r="G21" s="589"/>
      <c r="H21" s="359"/>
      <c r="I21" s="359"/>
      <c r="J21" s="359"/>
      <c r="K21" s="359"/>
      <c r="L21" s="359"/>
      <c r="M21" s="359"/>
      <c r="N21" s="359"/>
      <c r="O21" s="359"/>
      <c r="P21" s="359"/>
      <c r="Q21" s="359"/>
      <c r="R21" s="910" t="s">
        <v>50</v>
      </c>
      <c r="S21" s="911"/>
      <c r="T21" s="590"/>
      <c r="U21" s="558">
        <f>SUM(U20:U20)</f>
        <v>390</v>
      </c>
    </row>
    <row r="22" spans="1:24" ht="16.5" customHeight="1" x14ac:dyDescent="0.25">
      <c r="A22" s="595"/>
      <c r="B22" s="596"/>
      <c r="C22" s="597"/>
      <c r="D22" s="597"/>
      <c r="E22" s="597"/>
      <c r="F22" s="597"/>
      <c r="G22" s="589"/>
      <c r="H22" s="598"/>
      <c r="I22" s="598"/>
      <c r="J22" s="598"/>
      <c r="K22" s="598"/>
      <c r="L22" s="598"/>
      <c r="M22" s="598"/>
      <c r="N22" s="598"/>
      <c r="O22" s="598"/>
      <c r="P22" s="598"/>
      <c r="Q22" s="598"/>
      <c r="R22" s="593"/>
      <c r="S22" s="593"/>
      <c r="T22" s="593"/>
      <c r="U22" s="597"/>
    </row>
    <row r="23" spans="1:24" s="237" customFormat="1" ht="16.5" customHeight="1" x14ac:dyDescent="0.25">
      <c r="A23" s="218"/>
      <c r="B23" s="358"/>
      <c r="C23" s="219"/>
      <c r="D23" s="219"/>
      <c r="E23" s="219"/>
      <c r="F23" s="219"/>
      <c r="G23" s="181"/>
      <c r="H23" s="360"/>
      <c r="I23" s="360"/>
      <c r="J23" s="360"/>
      <c r="K23" s="360"/>
      <c r="L23" s="360"/>
      <c r="M23" s="360"/>
      <c r="N23" s="360"/>
      <c r="O23" s="360"/>
      <c r="P23" s="360"/>
      <c r="Q23" s="360"/>
      <c r="R23" s="592"/>
      <c r="S23" s="592"/>
      <c r="T23" s="592"/>
      <c r="U23" s="219"/>
      <c r="V23" s="38"/>
      <c r="W23" s="38"/>
      <c r="X23" s="38"/>
    </row>
    <row r="24" spans="1:24" ht="36.75" customHeight="1" x14ac:dyDescent="0.25">
      <c r="A24" s="351" t="s">
        <v>20</v>
      </c>
      <c r="B24" s="352" t="s">
        <v>97</v>
      </c>
      <c r="C24" s="353" t="s">
        <v>1</v>
      </c>
      <c r="D24" s="354" t="s">
        <v>2</v>
      </c>
      <c r="E24" s="354" t="s">
        <v>3</v>
      </c>
      <c r="F24" s="354" t="s">
        <v>4</v>
      </c>
      <c r="G24" s="578"/>
      <c r="H24" s="244" t="s">
        <v>101</v>
      </c>
      <c r="I24" s="355" t="s">
        <v>102</v>
      </c>
      <c r="J24" s="355" t="s">
        <v>103</v>
      </c>
      <c r="K24" s="355" t="s">
        <v>104</v>
      </c>
      <c r="L24" s="355" t="s">
        <v>105</v>
      </c>
      <c r="M24" s="355" t="s">
        <v>106</v>
      </c>
      <c r="N24" s="355" t="s">
        <v>107</v>
      </c>
      <c r="O24" s="355" t="s">
        <v>108</v>
      </c>
      <c r="P24" s="355" t="s">
        <v>109</v>
      </c>
      <c r="Q24" s="355" t="s">
        <v>110</v>
      </c>
      <c r="R24" s="200" t="s">
        <v>5</v>
      </c>
      <c r="S24" s="251" t="s">
        <v>111</v>
      </c>
      <c r="T24" s="579"/>
      <c r="U24" s="356" t="s">
        <v>26</v>
      </c>
    </row>
    <row r="25" spans="1:24" ht="22.5" customHeight="1" x14ac:dyDescent="0.25">
      <c r="A25" s="58"/>
      <c r="B25" s="345" t="s">
        <v>15</v>
      </c>
      <c r="C25" s="559"/>
      <c r="D25" s="345"/>
      <c r="E25" s="345"/>
      <c r="F25" s="345"/>
      <c r="G25" s="578"/>
      <c r="H25" s="582"/>
      <c r="I25" s="586"/>
      <c r="J25" s="586"/>
      <c r="K25" s="586"/>
      <c r="L25" s="586"/>
      <c r="M25" s="586"/>
      <c r="N25" s="586"/>
      <c r="O25" s="586"/>
      <c r="P25" s="586"/>
      <c r="Q25" s="586"/>
      <c r="R25" s="586"/>
      <c r="S25" s="594"/>
      <c r="T25" s="579"/>
      <c r="U25" s="585"/>
    </row>
    <row r="26" spans="1:24" ht="42.75" customHeight="1" x14ac:dyDescent="0.25">
      <c r="A26" s="58">
        <v>3</v>
      </c>
      <c r="B26" s="350" t="s">
        <v>135</v>
      </c>
      <c r="C26" s="341" t="s">
        <v>134</v>
      </c>
      <c r="D26" s="559">
        <v>1</v>
      </c>
      <c r="E26" s="559">
        <v>4</v>
      </c>
      <c r="F26" s="559">
        <f>D26*E26</f>
        <v>4</v>
      </c>
      <c r="G26" s="172"/>
      <c r="H26" s="296">
        <f>+H10*F26</f>
        <v>0</v>
      </c>
      <c r="I26" s="296">
        <f>+I10*F26</f>
        <v>0</v>
      </c>
      <c r="J26" s="296">
        <f>+J10*F26</f>
        <v>40</v>
      </c>
      <c r="K26" s="296">
        <f>+K10*F26</f>
        <v>72</v>
      </c>
      <c r="L26" s="296">
        <f>+L10*F26</f>
        <v>84</v>
      </c>
      <c r="M26" s="296">
        <f>+M10*F26</f>
        <v>88</v>
      </c>
      <c r="N26" s="296">
        <f>+N10*F26</f>
        <v>84</v>
      </c>
      <c r="O26" s="296">
        <f>+O10*F26</f>
        <v>92</v>
      </c>
      <c r="P26" s="296">
        <f>+P10*F26</f>
        <v>80</v>
      </c>
      <c r="Q26" s="296">
        <f>+Q10*F26</f>
        <v>76</v>
      </c>
      <c r="R26" s="296">
        <f>+R10*F26</f>
        <v>80</v>
      </c>
      <c r="S26" s="296">
        <f>+S10*F26</f>
        <v>84</v>
      </c>
      <c r="T26" s="587"/>
      <c r="U26" s="339">
        <f>SUM(H26:S26)</f>
        <v>780</v>
      </c>
    </row>
    <row r="27" spans="1:24" ht="34.5" customHeight="1" x14ac:dyDescent="0.25">
      <c r="A27" s="588"/>
      <c r="C27" s="167"/>
      <c r="D27" s="167"/>
      <c r="E27" s="167"/>
      <c r="F27" s="167"/>
      <c r="G27" s="589"/>
      <c r="H27" s="184"/>
      <c r="I27" s="184"/>
      <c r="J27" s="184"/>
      <c r="K27" s="184"/>
      <c r="L27" s="184"/>
      <c r="M27" s="184"/>
      <c r="N27" s="184"/>
      <c r="O27" s="184"/>
      <c r="P27" s="184"/>
      <c r="Q27" s="291"/>
      <c r="R27" s="910" t="s">
        <v>53</v>
      </c>
      <c r="S27" s="911"/>
      <c r="T27" s="590"/>
      <c r="U27" s="558">
        <f>SUM(U26:U26)</f>
        <v>780</v>
      </c>
    </row>
    <row r="28" spans="1:24" ht="17.25" customHeight="1" x14ac:dyDescent="0.25">
      <c r="A28" s="588"/>
      <c r="C28" s="589"/>
      <c r="D28" s="589"/>
      <c r="E28" s="589"/>
      <c r="F28" s="589"/>
      <c r="G28" s="589"/>
      <c r="H28" s="599"/>
      <c r="I28" s="599"/>
      <c r="J28" s="599"/>
      <c r="K28" s="599"/>
      <c r="L28" s="599"/>
      <c r="M28" s="599"/>
      <c r="N28" s="599"/>
      <c r="O28" s="599"/>
      <c r="P28" s="599"/>
      <c r="Q28" s="599"/>
      <c r="R28" s="600"/>
      <c r="S28" s="600"/>
      <c r="T28" s="601"/>
      <c r="U28" s="182"/>
    </row>
    <row r="29" spans="1:24" ht="39" customHeight="1" x14ac:dyDescent="0.25">
      <c r="A29" s="351" t="s">
        <v>20</v>
      </c>
      <c r="B29" s="352" t="s">
        <v>97</v>
      </c>
      <c r="C29" s="353" t="s">
        <v>1</v>
      </c>
      <c r="D29" s="354" t="s">
        <v>2</v>
      </c>
      <c r="E29" s="354" t="s">
        <v>3</v>
      </c>
      <c r="F29" s="354" t="s">
        <v>4</v>
      </c>
      <c r="G29" s="578"/>
      <c r="H29" s="244" t="s">
        <v>101</v>
      </c>
      <c r="I29" s="200" t="s">
        <v>102</v>
      </c>
      <c r="J29" s="200" t="s">
        <v>103</v>
      </c>
      <c r="K29" s="200" t="s">
        <v>104</v>
      </c>
      <c r="L29" s="200" t="s">
        <v>105</v>
      </c>
      <c r="M29" s="200" t="s">
        <v>106</v>
      </c>
      <c r="N29" s="200" t="s">
        <v>107</v>
      </c>
      <c r="O29" s="200" t="s">
        <v>108</v>
      </c>
      <c r="P29" s="200" t="s">
        <v>109</v>
      </c>
      <c r="Q29" s="200" t="s">
        <v>110</v>
      </c>
      <c r="R29" s="200" t="s">
        <v>5</v>
      </c>
      <c r="S29" s="251" t="s">
        <v>111</v>
      </c>
      <c r="T29" s="603"/>
      <c r="U29" s="546" t="s">
        <v>26</v>
      </c>
    </row>
    <row r="30" spans="1:24" ht="17.25" customHeight="1" x14ac:dyDescent="0.25">
      <c r="A30" s="58"/>
      <c r="B30" s="345" t="s">
        <v>227</v>
      </c>
      <c r="C30" s="559"/>
      <c r="D30" s="345"/>
      <c r="E30" s="345"/>
      <c r="F30" s="345"/>
      <c r="G30" s="578"/>
      <c r="H30" s="582"/>
      <c r="I30" s="586"/>
      <c r="J30" s="586"/>
      <c r="K30" s="586"/>
      <c r="L30" s="586"/>
      <c r="M30" s="586"/>
      <c r="N30" s="586"/>
      <c r="O30" s="586"/>
      <c r="P30" s="586"/>
      <c r="Q30" s="586"/>
      <c r="R30" s="586"/>
      <c r="S30" s="594"/>
      <c r="T30" s="579"/>
      <c r="U30" s="585"/>
    </row>
    <row r="31" spans="1:24" ht="37.5" customHeight="1" x14ac:dyDescent="0.25">
      <c r="A31" s="58">
        <v>4</v>
      </c>
      <c r="B31" s="350" t="s">
        <v>135</v>
      </c>
      <c r="C31" s="341" t="s">
        <v>131</v>
      </c>
      <c r="D31" s="559">
        <v>1</v>
      </c>
      <c r="E31" s="559">
        <v>2</v>
      </c>
      <c r="F31" s="559">
        <f>D31*E31</f>
        <v>2</v>
      </c>
      <c r="G31" s="172"/>
      <c r="H31" s="296">
        <f>+H10*F31</f>
        <v>0</v>
      </c>
      <c r="I31" s="296">
        <f>+I10*F31</f>
        <v>0</v>
      </c>
      <c r="J31" s="296">
        <f>+J10*F31</f>
        <v>20</v>
      </c>
      <c r="K31" s="296">
        <f>+K10*F31</f>
        <v>36</v>
      </c>
      <c r="L31" s="296">
        <f>+L10*F31</f>
        <v>42</v>
      </c>
      <c r="M31" s="296">
        <f>+M10*F31</f>
        <v>44</v>
      </c>
      <c r="N31" s="296">
        <f>+N10*F31</f>
        <v>42</v>
      </c>
      <c r="O31" s="296">
        <f>+O10*F31</f>
        <v>46</v>
      </c>
      <c r="P31" s="296">
        <f>+P10*F31</f>
        <v>40</v>
      </c>
      <c r="Q31" s="296">
        <f>+Q10*F31</f>
        <v>38</v>
      </c>
      <c r="R31" s="296">
        <f>+R10*F31</f>
        <v>40</v>
      </c>
      <c r="S31" s="296">
        <f>+S10*F31</f>
        <v>42</v>
      </c>
      <c r="T31" s="587"/>
      <c r="U31" s="339">
        <f>SUM(H31:S31)</f>
        <v>390</v>
      </c>
    </row>
    <row r="32" spans="1:24" ht="33" customHeight="1" x14ac:dyDescent="0.25">
      <c r="A32" s="588"/>
      <c r="C32" s="167"/>
      <c r="D32" s="167"/>
      <c r="E32" s="167"/>
      <c r="F32" s="167"/>
      <c r="G32" s="589"/>
      <c r="H32" s="184"/>
      <c r="I32" s="184"/>
      <c r="J32" s="184"/>
      <c r="K32" s="184"/>
      <c r="L32" s="184"/>
      <c r="M32" s="184"/>
      <c r="N32" s="184"/>
      <c r="O32" s="184"/>
      <c r="P32" s="184"/>
      <c r="Q32" s="291"/>
      <c r="R32" s="910" t="s">
        <v>228</v>
      </c>
      <c r="S32" s="911"/>
      <c r="T32" s="590"/>
      <c r="U32" s="558">
        <f>SUM(U31:U31)</f>
        <v>390</v>
      </c>
    </row>
    <row r="33" spans="1:23" ht="18" customHeight="1" thickBot="1" x14ac:dyDescent="0.3">
      <c r="B33" s="604"/>
      <c r="C33" s="361"/>
      <c r="D33" s="361"/>
      <c r="E33" s="605"/>
      <c r="F33" s="605"/>
      <c r="G33" s="589"/>
      <c r="H33" s="606"/>
      <c r="I33" s="606"/>
      <c r="J33" s="606"/>
      <c r="K33" s="606"/>
      <c r="L33" s="606"/>
      <c r="M33" s="606"/>
      <c r="N33" s="606"/>
      <c r="O33" s="606"/>
      <c r="P33" s="589"/>
      <c r="Q33" s="589"/>
      <c r="R33" s="607"/>
      <c r="S33" s="607"/>
      <c r="T33" s="608"/>
      <c r="U33" s="166"/>
    </row>
    <row r="34" spans="1:23" ht="27.75" customHeight="1" thickBot="1" x14ac:dyDescent="0.3">
      <c r="A34" s="609"/>
      <c r="B34" s="170"/>
      <c r="C34" s="345" t="s">
        <v>75</v>
      </c>
      <c r="D34" s="364">
        <f>D15+D20+D26+D31</f>
        <v>4</v>
      </c>
      <c r="E34" s="347"/>
      <c r="F34" s="605"/>
      <c r="G34" s="589"/>
      <c r="H34" s="589"/>
      <c r="I34" s="589"/>
      <c r="J34" s="589"/>
      <c r="K34" s="589"/>
      <c r="L34" s="589"/>
      <c r="M34" s="589"/>
      <c r="N34" s="589"/>
      <c r="O34" s="589"/>
      <c r="P34" s="589"/>
      <c r="Q34" s="168"/>
      <c r="R34" s="915" t="s">
        <v>58</v>
      </c>
      <c r="S34" s="916"/>
      <c r="T34" s="610"/>
      <c r="U34" s="504">
        <f>U16+U21+U27+U32</f>
        <v>2340</v>
      </c>
    </row>
    <row r="35" spans="1:23" ht="19.5" customHeight="1" x14ac:dyDescent="0.25">
      <c r="A35" s="609"/>
      <c r="B35" s="611"/>
      <c r="C35" s="596"/>
      <c r="D35" s="605"/>
      <c r="E35" s="605"/>
      <c r="F35" s="605"/>
      <c r="G35" s="589"/>
      <c r="H35" s="589"/>
      <c r="I35" s="589"/>
      <c r="J35" s="589"/>
      <c r="K35" s="589"/>
      <c r="L35" s="589"/>
      <c r="M35" s="589"/>
      <c r="N35" s="589"/>
      <c r="O35" s="589"/>
      <c r="P35" s="589"/>
      <c r="Q35" s="589"/>
      <c r="R35" s="608"/>
      <c r="S35" s="608"/>
      <c r="T35" s="608"/>
      <c r="U35" s="560"/>
      <c r="V35" s="602"/>
      <c r="W35" s="602"/>
    </row>
    <row r="36" spans="1:23" ht="19.5" customHeight="1" x14ac:dyDescent="0.25">
      <c r="A36" s="609"/>
      <c r="B36" s="611"/>
      <c r="C36" s="611"/>
      <c r="D36" s="589"/>
      <c r="E36" s="589"/>
      <c r="F36" s="589"/>
      <c r="G36" s="589"/>
      <c r="H36" s="612">
        <f>H15+H20+H26+H31</f>
        <v>0</v>
      </c>
      <c r="I36" s="612">
        <f t="shared" ref="I36:S36" si="2">I15+I20+I26+I31</f>
        <v>0</v>
      </c>
      <c r="J36" s="612">
        <f t="shared" si="2"/>
        <v>120</v>
      </c>
      <c r="K36" s="612">
        <f t="shared" si="2"/>
        <v>216</v>
      </c>
      <c r="L36" s="612">
        <f t="shared" si="2"/>
        <v>252</v>
      </c>
      <c r="M36" s="612">
        <f t="shared" si="2"/>
        <v>264</v>
      </c>
      <c r="N36" s="612">
        <f t="shared" si="2"/>
        <v>252</v>
      </c>
      <c r="O36" s="612">
        <f t="shared" si="2"/>
        <v>276</v>
      </c>
      <c r="P36" s="612">
        <f t="shared" si="2"/>
        <v>240</v>
      </c>
      <c r="Q36" s="612">
        <f t="shared" si="2"/>
        <v>228</v>
      </c>
      <c r="R36" s="612">
        <f t="shared" si="2"/>
        <v>240</v>
      </c>
      <c r="S36" s="612">
        <f t="shared" si="2"/>
        <v>252</v>
      </c>
      <c r="T36" s="612"/>
      <c r="U36" s="284">
        <f>SUM(H36:S36)</f>
        <v>2340</v>
      </c>
      <c r="V36" s="602"/>
      <c r="W36" s="602"/>
    </row>
    <row r="37" spans="1:23" ht="19.5" customHeight="1" x14ac:dyDescent="0.25">
      <c r="A37" s="609"/>
      <c r="B37" s="611"/>
      <c r="C37" s="611"/>
      <c r="D37" s="589"/>
      <c r="E37" s="589"/>
      <c r="F37" s="589"/>
      <c r="G37" s="589"/>
      <c r="H37" s="602"/>
      <c r="I37" s="602"/>
      <c r="J37" s="602"/>
      <c r="K37" s="602"/>
      <c r="L37" s="602"/>
      <c r="M37" s="602"/>
      <c r="N37" s="602"/>
      <c r="O37" s="602"/>
      <c r="P37" s="602"/>
      <c r="Q37" s="602"/>
      <c r="R37" s="602"/>
      <c r="S37" s="602"/>
      <c r="T37" s="602"/>
      <c r="U37" s="602"/>
      <c r="V37" s="602"/>
      <c r="W37" s="602"/>
    </row>
    <row r="38" spans="1:23" x14ac:dyDescent="0.25">
      <c r="A38" s="609"/>
      <c r="B38" s="611"/>
      <c r="C38" s="611"/>
      <c r="D38" s="589"/>
      <c r="E38" s="589"/>
      <c r="F38" s="589"/>
      <c r="G38" s="589"/>
      <c r="H38" s="589"/>
      <c r="I38" s="589"/>
      <c r="J38" s="589"/>
      <c r="K38" s="589"/>
      <c r="L38" s="589"/>
      <c r="M38" s="589"/>
      <c r="N38" s="589"/>
      <c r="O38" s="589"/>
      <c r="P38" s="589"/>
      <c r="Q38" s="589"/>
      <c r="R38" s="589"/>
      <c r="S38" s="589"/>
      <c r="T38" s="589"/>
      <c r="U38" s="560"/>
    </row>
    <row r="39" spans="1:23" x14ac:dyDescent="0.25">
      <c r="A39" s="609"/>
      <c r="B39" s="611"/>
      <c r="C39" s="611"/>
      <c r="D39" s="589"/>
      <c r="E39" s="589"/>
      <c r="F39" s="589"/>
      <c r="G39" s="589"/>
      <c r="H39" s="589"/>
      <c r="I39" s="589"/>
      <c r="J39" s="589"/>
      <c r="K39" s="589"/>
      <c r="L39" s="589"/>
      <c r="S39" s="589"/>
      <c r="T39" s="589"/>
      <c r="U39" s="560"/>
    </row>
    <row r="40" spans="1:23" ht="21" x14ac:dyDescent="0.35">
      <c r="A40" s="609"/>
      <c r="B40" s="611"/>
      <c r="C40" s="611"/>
      <c r="D40" s="589"/>
      <c r="E40" s="589"/>
      <c r="F40" s="589"/>
      <c r="G40" s="589"/>
      <c r="H40" s="589"/>
      <c r="I40" s="589"/>
      <c r="J40" s="589"/>
      <c r="K40" s="821" t="s">
        <v>191</v>
      </c>
      <c r="L40" s="822"/>
      <c r="M40" s="822"/>
      <c r="N40" s="822"/>
      <c r="O40" s="822"/>
      <c r="P40" s="823"/>
      <c r="S40" s="589"/>
      <c r="T40" s="589"/>
      <c r="U40" s="560"/>
    </row>
    <row r="41" spans="1:23" x14ac:dyDescent="0.25">
      <c r="E41" s="589"/>
      <c r="F41" s="589"/>
      <c r="G41" s="589"/>
      <c r="H41" s="589"/>
      <c r="I41" s="589"/>
      <c r="J41" s="589"/>
      <c r="K41" s="589"/>
      <c r="L41" s="589"/>
      <c r="M41" s="589"/>
      <c r="N41" s="589"/>
      <c r="O41" s="589"/>
      <c r="P41" s="589"/>
      <c r="Q41" s="589"/>
      <c r="R41" s="589"/>
    </row>
    <row r="42" spans="1:23" ht="60" x14ac:dyDescent="0.25">
      <c r="F42" s="613"/>
      <c r="G42" s="613"/>
      <c r="H42" s="613"/>
      <c r="I42" s="613"/>
      <c r="J42" s="917" t="s">
        <v>23</v>
      </c>
      <c r="K42" s="918"/>
      <c r="L42" s="565" t="s">
        <v>2</v>
      </c>
      <c r="M42" s="557" t="s">
        <v>27</v>
      </c>
    </row>
    <row r="43" spans="1:23" ht="27" customHeight="1" x14ac:dyDescent="0.25">
      <c r="F43" s="614"/>
      <c r="G43" s="614"/>
      <c r="H43" s="614"/>
      <c r="I43" s="614"/>
      <c r="J43" s="919" t="s">
        <v>35</v>
      </c>
      <c r="K43" s="920"/>
      <c r="L43" s="561">
        <f>D15</f>
        <v>1</v>
      </c>
      <c r="M43" s="45">
        <f>U16</f>
        <v>780</v>
      </c>
    </row>
    <row r="44" spans="1:23" ht="27" customHeight="1" x14ac:dyDescent="0.25">
      <c r="F44" s="614"/>
      <c r="G44" s="614"/>
      <c r="H44" s="614"/>
      <c r="I44" s="614"/>
      <c r="J44" s="919" t="s">
        <v>22</v>
      </c>
      <c r="K44" s="920"/>
      <c r="L44" s="561">
        <f>D20</f>
        <v>1</v>
      </c>
      <c r="M44" s="45">
        <f>U21</f>
        <v>390</v>
      </c>
    </row>
    <row r="45" spans="1:23" ht="27" customHeight="1" x14ac:dyDescent="0.25">
      <c r="F45" s="614"/>
      <c r="G45" s="614"/>
      <c r="H45" s="614"/>
      <c r="I45" s="614"/>
      <c r="J45" s="919" t="s">
        <v>36</v>
      </c>
      <c r="K45" s="920"/>
      <c r="L45" s="561">
        <f>D26</f>
        <v>1</v>
      </c>
      <c r="M45" s="564">
        <f>U27</f>
        <v>780</v>
      </c>
    </row>
    <row r="46" spans="1:23" ht="27" customHeight="1" x14ac:dyDescent="0.25">
      <c r="F46" s="614"/>
      <c r="G46" s="614"/>
      <c r="H46" s="614"/>
      <c r="I46" s="614"/>
      <c r="J46" s="919" t="s">
        <v>227</v>
      </c>
      <c r="K46" s="920"/>
      <c r="L46" s="561">
        <f>D31</f>
        <v>1</v>
      </c>
      <c r="M46" s="564">
        <f>U32</f>
        <v>390</v>
      </c>
    </row>
    <row r="47" spans="1:23" ht="21.75" customHeight="1" x14ac:dyDescent="0.25">
      <c r="F47" s="615"/>
      <c r="G47" s="615"/>
      <c r="H47" s="615"/>
      <c r="I47" s="615"/>
      <c r="J47" s="921" t="s">
        <v>55</v>
      </c>
      <c r="K47" s="922"/>
      <c r="L47" s="561">
        <f>SUM(L43:L46)</f>
        <v>4</v>
      </c>
      <c r="M47" s="564">
        <f>SUM(M43:M46)</f>
        <v>2340</v>
      </c>
    </row>
  </sheetData>
  <mergeCells count="20">
    <mergeCell ref="R34:S34"/>
    <mergeCell ref="K40:P40"/>
    <mergeCell ref="J42:K42"/>
    <mergeCell ref="J43:K43"/>
    <mergeCell ref="J47:K47"/>
    <mergeCell ref="J44:K44"/>
    <mergeCell ref="J45:K45"/>
    <mergeCell ref="J46:K46"/>
    <mergeCell ref="R32:S32"/>
    <mergeCell ref="A1:X1"/>
    <mergeCell ref="A2:X2"/>
    <mergeCell ref="A3:X3"/>
    <mergeCell ref="A5:X5"/>
    <mergeCell ref="A7:X7"/>
    <mergeCell ref="E9:F9"/>
    <mergeCell ref="E10:F10"/>
    <mergeCell ref="F11:G11"/>
    <mergeCell ref="R16:S16"/>
    <mergeCell ref="R21:S21"/>
    <mergeCell ref="R27:S2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7"/>
  <sheetViews>
    <sheetView view="pageBreakPreview" topLeftCell="A8" zoomScale="70" zoomScaleNormal="86" zoomScaleSheetLayoutView="70" workbookViewId="0">
      <selection activeCell="D46" sqref="D46"/>
    </sheetView>
  </sheetViews>
  <sheetFormatPr baseColWidth="10" defaultColWidth="11.42578125" defaultRowHeight="15" x14ac:dyDescent="0.25"/>
  <cols>
    <col min="1" max="1" width="7.5703125" style="38" customWidth="1"/>
    <col min="2" max="2" width="36.140625" style="38" customWidth="1"/>
    <col min="3" max="3" width="14.42578125" style="38" customWidth="1"/>
    <col min="4" max="4" width="11.28515625" style="38" bestFit="1" customWidth="1"/>
    <col min="5" max="5" width="12.28515625" style="38" customWidth="1"/>
    <col min="6" max="6" width="14.42578125" style="38" customWidth="1"/>
    <col min="7" max="7" width="1.7109375" style="87" customWidth="1"/>
    <col min="8" max="18" width="8.5703125" style="38" customWidth="1"/>
    <col min="19" max="19" width="12.7109375" style="38" customWidth="1"/>
    <col min="20" max="20" width="1.140625" style="87" customWidth="1"/>
    <col min="21" max="21" width="16.28515625" style="38" customWidth="1"/>
    <col min="22" max="22" width="11.42578125" style="38"/>
    <col min="23" max="23" width="18.7109375" style="38" bestFit="1" customWidth="1"/>
    <col min="24" max="24" width="15.85546875" style="38" customWidth="1"/>
    <col min="25" max="16384" width="11.42578125" style="38"/>
  </cols>
  <sheetData>
    <row r="1" spans="1:25" ht="18" x14ac:dyDescent="0.25">
      <c r="A1" s="764" t="s">
        <v>24</v>
      </c>
      <c r="B1" s="764"/>
      <c r="C1" s="764"/>
      <c r="D1" s="764"/>
      <c r="E1" s="764"/>
      <c r="F1" s="764"/>
      <c r="G1" s="764"/>
      <c r="H1" s="764"/>
      <c r="I1" s="764"/>
      <c r="J1" s="764"/>
      <c r="K1" s="764"/>
      <c r="L1" s="764"/>
      <c r="M1" s="764"/>
      <c r="N1" s="764"/>
      <c r="O1" s="764"/>
      <c r="P1" s="764"/>
      <c r="Q1" s="764"/>
      <c r="R1" s="764"/>
      <c r="S1" s="764"/>
      <c r="T1" s="764"/>
      <c r="U1" s="764"/>
      <c r="V1" s="764"/>
      <c r="W1" s="764"/>
      <c r="X1" s="764"/>
      <c r="Y1" s="764"/>
    </row>
    <row r="2" spans="1:25" ht="15.75" x14ac:dyDescent="0.25">
      <c r="A2" s="765" t="s">
        <v>25</v>
      </c>
      <c r="B2" s="765"/>
      <c r="C2" s="765"/>
      <c r="D2" s="765"/>
      <c r="E2" s="765"/>
      <c r="F2" s="765"/>
      <c r="G2" s="765"/>
      <c r="H2" s="765"/>
      <c r="I2" s="765"/>
      <c r="J2" s="765"/>
      <c r="K2" s="765"/>
      <c r="L2" s="765"/>
      <c r="M2" s="765"/>
      <c r="N2" s="765"/>
      <c r="O2" s="765"/>
      <c r="P2" s="765"/>
      <c r="Q2" s="765"/>
      <c r="R2" s="765"/>
      <c r="S2" s="765"/>
      <c r="T2" s="765"/>
      <c r="U2" s="765"/>
      <c r="V2" s="765"/>
      <c r="W2" s="765"/>
      <c r="X2" s="765"/>
      <c r="Y2" s="765"/>
    </row>
    <row r="3" spans="1:25" x14ac:dyDescent="0.25">
      <c r="A3" s="766" t="s">
        <v>322</v>
      </c>
      <c r="B3" s="766"/>
      <c r="C3" s="766"/>
      <c r="D3" s="766"/>
      <c r="E3" s="766"/>
      <c r="F3" s="766"/>
      <c r="G3" s="766"/>
      <c r="H3" s="766"/>
      <c r="I3" s="766"/>
      <c r="J3" s="766"/>
      <c r="K3" s="766"/>
      <c r="L3" s="766"/>
      <c r="M3" s="766"/>
      <c r="N3" s="766"/>
      <c r="O3" s="766"/>
      <c r="P3" s="766"/>
      <c r="Q3" s="766"/>
      <c r="R3" s="766"/>
      <c r="S3" s="766"/>
      <c r="T3" s="766"/>
      <c r="U3" s="766"/>
      <c r="V3" s="766"/>
      <c r="W3" s="766"/>
      <c r="X3" s="766"/>
      <c r="Y3" s="766"/>
    </row>
    <row r="4" spans="1:25" x14ac:dyDescent="0.25">
      <c r="A4" s="23"/>
      <c r="B4" s="25"/>
      <c r="C4" s="25"/>
      <c r="D4" s="25"/>
      <c r="E4" s="25"/>
      <c r="F4" s="25"/>
      <c r="G4" s="26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5"/>
      <c r="U4" s="25"/>
      <c r="V4" s="25"/>
      <c r="W4" s="25"/>
      <c r="X4" s="25"/>
      <c r="Y4" s="25"/>
    </row>
    <row r="5" spans="1:25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  <c r="Y5" s="776"/>
    </row>
    <row r="7" spans="1:25" ht="18.75" x14ac:dyDescent="0.3">
      <c r="A7" s="776" t="s">
        <v>291</v>
      </c>
      <c r="B7" s="776"/>
      <c r="C7" s="776"/>
      <c r="D7" s="776"/>
      <c r="E7" s="776"/>
      <c r="F7" s="776"/>
      <c r="G7" s="776"/>
      <c r="H7" s="776"/>
      <c r="I7" s="776"/>
      <c r="J7" s="776"/>
      <c r="K7" s="776"/>
      <c r="L7" s="776"/>
      <c r="M7" s="776"/>
      <c r="N7" s="776"/>
      <c r="O7" s="776"/>
      <c r="P7" s="776"/>
      <c r="Q7" s="776"/>
      <c r="R7" s="776"/>
      <c r="S7" s="776"/>
      <c r="T7" s="776"/>
      <c r="U7" s="776"/>
    </row>
    <row r="8" spans="1:25" x14ac:dyDescent="0.25">
      <c r="B8" s="17"/>
      <c r="C8" s="17"/>
      <c r="D8" s="17"/>
      <c r="E8" s="17"/>
      <c r="F8" s="17"/>
      <c r="G8" s="266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266"/>
      <c r="U8" s="17"/>
    </row>
    <row r="9" spans="1:25" ht="22.5" x14ac:dyDescent="0.25">
      <c r="B9" s="40"/>
      <c r="E9" s="853" t="s">
        <v>29</v>
      </c>
      <c r="F9" s="854"/>
      <c r="G9" s="362"/>
      <c r="H9" s="200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00" t="s">
        <v>111</v>
      </c>
      <c r="T9" s="276"/>
      <c r="U9" s="200" t="s">
        <v>232</v>
      </c>
      <c r="V9" s="41"/>
    </row>
    <row r="10" spans="1:25" ht="21" customHeight="1" x14ac:dyDescent="0.25">
      <c r="B10" s="40"/>
      <c r="E10" s="780" t="s">
        <v>70</v>
      </c>
      <c r="F10" s="781"/>
      <c r="G10" s="363"/>
      <c r="H10" s="65">
        <v>0</v>
      </c>
      <c r="I10" s="65">
        <v>0</v>
      </c>
      <c r="J10" s="65">
        <v>10</v>
      </c>
      <c r="K10" s="65">
        <v>18</v>
      </c>
      <c r="L10" s="65">
        <v>21</v>
      </c>
      <c r="M10" s="65">
        <v>22</v>
      </c>
      <c r="N10" s="65">
        <v>21</v>
      </c>
      <c r="O10" s="65">
        <v>23</v>
      </c>
      <c r="P10" s="65">
        <v>20</v>
      </c>
      <c r="Q10" s="65">
        <v>19</v>
      </c>
      <c r="R10" s="65">
        <v>20</v>
      </c>
      <c r="S10" s="65">
        <v>21</v>
      </c>
      <c r="T10" s="271"/>
      <c r="U10" s="61">
        <f>SUM(H10:S10)</f>
        <v>195</v>
      </c>
      <c r="V10" s="41"/>
    </row>
    <row r="11" spans="1:25" ht="20.25" customHeight="1" x14ac:dyDescent="0.25">
      <c r="B11" s="40"/>
      <c r="E11" s="924" t="s">
        <v>57</v>
      </c>
      <c r="F11" s="925"/>
      <c r="G11" s="363"/>
      <c r="H11" s="377">
        <v>0</v>
      </c>
      <c r="I11" s="377">
        <v>0</v>
      </c>
      <c r="J11" s="377">
        <v>6</v>
      </c>
      <c r="K11" s="377">
        <v>12</v>
      </c>
      <c r="L11" s="377">
        <v>13</v>
      </c>
      <c r="M11" s="377">
        <v>13</v>
      </c>
      <c r="N11" s="377">
        <v>13</v>
      </c>
      <c r="O11" s="377">
        <v>14</v>
      </c>
      <c r="P11" s="377">
        <v>12</v>
      </c>
      <c r="Q11" s="377">
        <v>12</v>
      </c>
      <c r="R11" s="377">
        <v>12</v>
      </c>
      <c r="S11" s="377">
        <v>12</v>
      </c>
      <c r="T11" s="277"/>
      <c r="U11" s="61">
        <f>SUM(H11:S11)</f>
        <v>119</v>
      </c>
      <c r="V11" s="41"/>
    </row>
    <row r="12" spans="1:25" ht="17.25" customHeight="1" x14ac:dyDescent="0.25">
      <c r="E12" s="843" t="s">
        <v>32</v>
      </c>
      <c r="F12" s="844"/>
      <c r="G12" s="363"/>
      <c r="H12" s="197">
        <v>0</v>
      </c>
      <c r="I12" s="197">
        <v>0</v>
      </c>
      <c r="J12" s="197">
        <v>5</v>
      </c>
      <c r="K12" s="197">
        <v>7</v>
      </c>
      <c r="L12" s="197">
        <v>8</v>
      </c>
      <c r="M12" s="197">
        <v>9</v>
      </c>
      <c r="N12" s="197">
        <v>8</v>
      </c>
      <c r="O12" s="197">
        <v>9</v>
      </c>
      <c r="P12" s="197">
        <v>8</v>
      </c>
      <c r="Q12" s="197">
        <v>7</v>
      </c>
      <c r="R12" s="197">
        <v>8</v>
      </c>
      <c r="S12" s="197">
        <v>9</v>
      </c>
      <c r="T12" s="277"/>
      <c r="U12" s="61">
        <f>SUM(H12:S12)</f>
        <v>78</v>
      </c>
      <c r="V12" s="41"/>
    </row>
    <row r="13" spans="1:25" ht="17.25" customHeight="1" x14ac:dyDescent="0.25">
      <c r="E13" s="857" t="s">
        <v>64</v>
      </c>
      <c r="F13" s="858"/>
      <c r="G13" s="363"/>
      <c r="H13" s="378">
        <v>0</v>
      </c>
      <c r="I13" s="378">
        <v>0</v>
      </c>
      <c r="J13" s="378">
        <v>4</v>
      </c>
      <c r="K13" s="378">
        <v>8</v>
      </c>
      <c r="L13" s="378">
        <v>9</v>
      </c>
      <c r="M13" s="378">
        <v>8</v>
      </c>
      <c r="N13" s="378">
        <v>9</v>
      </c>
      <c r="O13" s="378">
        <v>9</v>
      </c>
      <c r="P13" s="378">
        <v>8</v>
      </c>
      <c r="Q13" s="378">
        <v>9</v>
      </c>
      <c r="R13" s="378">
        <v>7</v>
      </c>
      <c r="S13" s="378">
        <v>8</v>
      </c>
      <c r="T13" s="271"/>
      <c r="U13" s="61">
        <f>SUM(H13:S13)</f>
        <v>79</v>
      </c>
      <c r="V13" s="41"/>
    </row>
    <row r="14" spans="1:25" ht="17.25" customHeight="1" x14ac:dyDescent="0.25">
      <c r="E14" s="926" t="s">
        <v>65</v>
      </c>
      <c r="F14" s="927"/>
      <c r="G14" s="362"/>
      <c r="H14" s="379">
        <v>0</v>
      </c>
      <c r="I14" s="379">
        <v>0</v>
      </c>
      <c r="J14" s="379">
        <v>2</v>
      </c>
      <c r="K14" s="379">
        <v>4</v>
      </c>
      <c r="L14" s="379">
        <v>5</v>
      </c>
      <c r="M14" s="379">
        <v>4</v>
      </c>
      <c r="N14" s="379">
        <v>4</v>
      </c>
      <c r="O14" s="379">
        <v>5</v>
      </c>
      <c r="P14" s="379">
        <v>4</v>
      </c>
      <c r="Q14" s="379">
        <v>4</v>
      </c>
      <c r="R14" s="379">
        <v>4</v>
      </c>
      <c r="S14" s="379">
        <v>4</v>
      </c>
      <c r="T14" s="271"/>
      <c r="U14" s="61">
        <f>SUM(H14:S14)</f>
        <v>40</v>
      </c>
      <c r="V14" s="39"/>
    </row>
    <row r="15" spans="1:25" x14ac:dyDescent="0.25">
      <c r="U15" s="507">
        <f>SUM(U10:U14)</f>
        <v>511</v>
      </c>
    </row>
    <row r="17" spans="1:24" ht="35.25" customHeight="1" x14ac:dyDescent="0.25">
      <c r="A17" s="241" t="s">
        <v>20</v>
      </c>
      <c r="B17" s="133" t="s">
        <v>97</v>
      </c>
      <c r="C17" s="242" t="s">
        <v>1</v>
      </c>
      <c r="D17" s="243" t="s">
        <v>2</v>
      </c>
      <c r="E17" s="243" t="s">
        <v>3</v>
      </c>
      <c r="F17" s="243" t="s">
        <v>4</v>
      </c>
      <c r="G17" s="308"/>
      <c r="H17" s="244" t="s">
        <v>101</v>
      </c>
      <c r="I17" s="200" t="s">
        <v>102</v>
      </c>
      <c r="J17" s="200" t="s">
        <v>103</v>
      </c>
      <c r="K17" s="200" t="s">
        <v>104</v>
      </c>
      <c r="L17" s="200" t="s">
        <v>105</v>
      </c>
      <c r="M17" s="200" t="s">
        <v>106</v>
      </c>
      <c r="N17" s="200" t="s">
        <v>107</v>
      </c>
      <c r="O17" s="200" t="s">
        <v>108</v>
      </c>
      <c r="P17" s="200" t="s">
        <v>109</v>
      </c>
      <c r="Q17" s="200" t="s">
        <v>110</v>
      </c>
      <c r="R17" s="200" t="s">
        <v>5</v>
      </c>
      <c r="S17" s="251" t="s">
        <v>111</v>
      </c>
      <c r="T17" s="280"/>
      <c r="U17" s="134" t="s">
        <v>26</v>
      </c>
    </row>
    <row r="18" spans="1:24" ht="21.75" customHeight="1" x14ac:dyDescent="0.25">
      <c r="A18" s="130"/>
      <c r="B18" s="163" t="s">
        <v>0</v>
      </c>
      <c r="C18" s="130"/>
      <c r="D18" s="131"/>
      <c r="E18" s="131"/>
      <c r="F18" s="131"/>
      <c r="G18" s="308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280"/>
      <c r="U18" s="132"/>
    </row>
    <row r="19" spans="1:24" ht="38.25" hidden="1" customHeight="1" x14ac:dyDescent="0.25">
      <c r="A19" s="128">
        <v>1</v>
      </c>
      <c r="B19" s="674" t="s">
        <v>269</v>
      </c>
      <c r="C19" s="341" t="s">
        <v>136</v>
      </c>
      <c r="D19" s="672">
        <v>0</v>
      </c>
      <c r="E19" s="124">
        <v>0</v>
      </c>
      <c r="F19" s="124">
        <f>D19*E19</f>
        <v>0</v>
      </c>
      <c r="G19" s="342"/>
      <c r="H19" s="153">
        <f>+H10*F19</f>
        <v>0</v>
      </c>
      <c r="I19" s="153">
        <f>+I10*F19</f>
        <v>0</v>
      </c>
      <c r="J19" s="153">
        <f>+J10*F19</f>
        <v>0</v>
      </c>
      <c r="K19" s="153">
        <f>+K10*F19</f>
        <v>0</v>
      </c>
      <c r="L19" s="153">
        <f t="shared" ref="L19:S19" si="0">$F$19*L10</f>
        <v>0</v>
      </c>
      <c r="M19" s="153">
        <f t="shared" si="0"/>
        <v>0</v>
      </c>
      <c r="N19" s="153">
        <f t="shared" si="0"/>
        <v>0</v>
      </c>
      <c r="O19" s="153">
        <f t="shared" si="0"/>
        <v>0</v>
      </c>
      <c r="P19" s="153">
        <f t="shared" si="0"/>
        <v>0</v>
      </c>
      <c r="Q19" s="153">
        <f t="shared" si="0"/>
        <v>0</v>
      </c>
      <c r="R19" s="153">
        <f>$F$19*R10</f>
        <v>0</v>
      </c>
      <c r="S19" s="153">
        <f t="shared" si="0"/>
        <v>0</v>
      </c>
      <c r="T19" s="319"/>
      <c r="U19" s="98">
        <f>SUM(H19:S19)</f>
        <v>0</v>
      </c>
      <c r="V19" s="38">
        <v>60.5</v>
      </c>
      <c r="W19" s="38">
        <f>U19*V19</f>
        <v>0</v>
      </c>
      <c r="X19" s="38">
        <f>W19</f>
        <v>0</v>
      </c>
    </row>
    <row r="20" spans="1:24" ht="5.25" customHeight="1" x14ac:dyDescent="0.25">
      <c r="A20" s="137"/>
      <c r="B20" s="380"/>
      <c r="C20" s="386"/>
      <c r="D20" s="529"/>
      <c r="E20" s="530"/>
      <c r="F20" s="530"/>
      <c r="G20" s="342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369"/>
      <c r="U20" s="54"/>
    </row>
    <row r="21" spans="1:24" ht="40.5" customHeight="1" x14ac:dyDescent="0.25">
      <c r="A21" s="527">
        <v>1</v>
      </c>
      <c r="B21" s="350" t="s">
        <v>292</v>
      </c>
      <c r="C21" s="392" t="s">
        <v>137</v>
      </c>
      <c r="D21" s="673">
        <v>1</v>
      </c>
      <c r="E21" s="531">
        <v>8</v>
      </c>
      <c r="F21" s="531">
        <f>D21*E21</f>
        <v>8</v>
      </c>
      <c r="G21" s="342"/>
      <c r="H21" s="153">
        <f>+H10*F21</f>
        <v>0</v>
      </c>
      <c r="I21" s="153">
        <f>+I10*F21</f>
        <v>0</v>
      </c>
      <c r="J21" s="153">
        <f>+J10*F21</f>
        <v>80</v>
      </c>
      <c r="K21" s="153">
        <f>+K10*F21</f>
        <v>144</v>
      </c>
      <c r="L21" s="153">
        <f t="shared" ref="L21:S21" si="1">$F$21*L10</f>
        <v>168</v>
      </c>
      <c r="M21" s="153">
        <f t="shared" si="1"/>
        <v>176</v>
      </c>
      <c r="N21" s="153">
        <f t="shared" si="1"/>
        <v>168</v>
      </c>
      <c r="O21" s="153">
        <f t="shared" si="1"/>
        <v>184</v>
      </c>
      <c r="P21" s="153">
        <f t="shared" si="1"/>
        <v>160</v>
      </c>
      <c r="Q21" s="153">
        <f t="shared" si="1"/>
        <v>152</v>
      </c>
      <c r="R21" s="153">
        <f t="shared" si="1"/>
        <v>160</v>
      </c>
      <c r="S21" s="153">
        <f t="shared" si="1"/>
        <v>168</v>
      </c>
      <c r="T21" s="319"/>
      <c r="U21" s="98">
        <f>SUM(H21:S21)</f>
        <v>1560</v>
      </c>
    </row>
    <row r="22" spans="1:24" ht="18.75" customHeight="1" x14ac:dyDescent="0.25">
      <c r="A22" s="221"/>
      <c r="B22" s="348"/>
      <c r="C22" s="346"/>
      <c r="D22" s="222"/>
      <c r="E22" s="222"/>
      <c r="F22" s="222"/>
      <c r="G22" s="93"/>
      <c r="H22" s="184"/>
      <c r="I22" s="184"/>
      <c r="J22" s="184"/>
      <c r="K22" s="184"/>
      <c r="L22" s="184"/>
      <c r="M22" s="184"/>
      <c r="N22" s="184"/>
      <c r="O22" s="184"/>
      <c r="P22" s="184"/>
      <c r="Q22" s="291"/>
      <c r="R22" s="872" t="s">
        <v>66</v>
      </c>
      <c r="S22" s="873"/>
      <c r="T22" s="370"/>
      <c r="U22" s="71">
        <f>SUM(U19:U21)</f>
        <v>1560</v>
      </c>
    </row>
    <row r="23" spans="1:24" ht="18.75" customHeight="1" x14ac:dyDescent="0.25">
      <c r="A23" s="28"/>
      <c r="B23" s="348"/>
      <c r="C23" s="349"/>
      <c r="D23" s="261"/>
      <c r="E23" s="261"/>
      <c r="F23" s="261"/>
      <c r="G23" s="93"/>
      <c r="H23" s="335"/>
      <c r="I23" s="335"/>
      <c r="J23" s="335"/>
      <c r="K23" s="335"/>
      <c r="L23" s="335"/>
      <c r="M23" s="335"/>
      <c r="N23" s="335"/>
      <c r="O23" s="335"/>
      <c r="P23" s="335"/>
      <c r="Q23" s="335"/>
      <c r="R23" s="382"/>
      <c r="S23" s="382"/>
      <c r="T23" s="382"/>
      <c r="U23" s="383"/>
    </row>
    <row r="24" spans="1:24" ht="35.25" customHeight="1" x14ac:dyDescent="0.25">
      <c r="A24" s="241" t="s">
        <v>20</v>
      </c>
      <c r="B24" s="133" t="s">
        <v>97</v>
      </c>
      <c r="C24" s="242" t="s">
        <v>1</v>
      </c>
      <c r="D24" s="243" t="s">
        <v>2</v>
      </c>
      <c r="E24" s="243" t="s">
        <v>3</v>
      </c>
      <c r="F24" s="243" t="s">
        <v>4</v>
      </c>
      <c r="G24" s="308"/>
      <c r="H24" s="244" t="s">
        <v>101</v>
      </c>
      <c r="I24" s="200" t="s">
        <v>102</v>
      </c>
      <c r="J24" s="200" t="s">
        <v>103</v>
      </c>
      <c r="K24" s="200" t="s">
        <v>104</v>
      </c>
      <c r="L24" s="200" t="s">
        <v>105</v>
      </c>
      <c r="M24" s="200" t="s">
        <v>106</v>
      </c>
      <c r="N24" s="200" t="s">
        <v>107</v>
      </c>
      <c r="O24" s="200" t="s">
        <v>108</v>
      </c>
      <c r="P24" s="200" t="s">
        <v>109</v>
      </c>
      <c r="Q24" s="200" t="s">
        <v>110</v>
      </c>
      <c r="R24" s="200" t="s">
        <v>5</v>
      </c>
      <c r="S24" s="251" t="s">
        <v>111</v>
      </c>
      <c r="T24" s="280"/>
      <c r="U24" s="134" t="s">
        <v>26</v>
      </c>
    </row>
    <row r="25" spans="1:24" ht="21.75" customHeight="1" x14ac:dyDescent="0.25">
      <c r="A25" s="130"/>
      <c r="B25" s="158" t="s">
        <v>22</v>
      </c>
      <c r="C25" s="157"/>
      <c r="D25" s="158"/>
      <c r="E25" s="158"/>
      <c r="F25" s="158"/>
      <c r="G25" s="308"/>
      <c r="H25" s="144"/>
      <c r="I25" s="144"/>
      <c r="J25" s="144"/>
      <c r="K25" s="144"/>
      <c r="L25" s="144"/>
      <c r="M25" s="144"/>
      <c r="N25" s="144"/>
      <c r="O25" s="144"/>
      <c r="P25" s="144"/>
      <c r="Q25" s="144"/>
      <c r="R25" s="144"/>
      <c r="S25" s="144"/>
      <c r="T25" s="280"/>
      <c r="U25" s="205"/>
    </row>
    <row r="26" spans="1:24" ht="8.25" customHeight="1" x14ac:dyDescent="0.25">
      <c r="A26" s="136"/>
      <c r="B26" s="523"/>
      <c r="C26" s="524"/>
      <c r="D26" s="389"/>
      <c r="E26" s="32"/>
      <c r="F26" s="32"/>
      <c r="G26" s="342"/>
      <c r="H26" s="304"/>
      <c r="I26" s="304"/>
      <c r="J26" s="304"/>
      <c r="K26" s="304"/>
      <c r="L26" s="304"/>
      <c r="M26" s="304"/>
      <c r="N26" s="304"/>
      <c r="O26" s="304"/>
      <c r="P26" s="304"/>
      <c r="Q26" s="304"/>
      <c r="R26" s="304"/>
      <c r="S26" s="304"/>
      <c r="T26" s="319"/>
      <c r="U26" s="98"/>
    </row>
    <row r="27" spans="1:24" s="164" customFormat="1" ht="6" customHeight="1" x14ac:dyDescent="0.25">
      <c r="A27" s="207"/>
      <c r="B27" s="384"/>
      <c r="C27" s="386"/>
      <c r="D27" s="390"/>
      <c r="E27" s="388"/>
      <c r="F27" s="388"/>
      <c r="G27" s="342"/>
      <c r="H27" s="381"/>
      <c r="I27" s="381"/>
      <c r="J27" s="381"/>
      <c r="K27" s="381"/>
      <c r="L27" s="381"/>
      <c r="M27" s="381"/>
      <c r="N27" s="381"/>
      <c r="O27" s="381"/>
      <c r="P27" s="381"/>
      <c r="Q27" s="381"/>
      <c r="R27" s="381"/>
      <c r="S27" s="381"/>
      <c r="T27" s="369"/>
      <c r="U27" s="385"/>
      <c r="V27" s="38"/>
      <c r="W27" s="38"/>
      <c r="X27" s="38"/>
    </row>
    <row r="28" spans="1:24" ht="42" customHeight="1" x14ac:dyDescent="0.25">
      <c r="A28" s="527">
        <v>2</v>
      </c>
      <c r="B28" s="350" t="s">
        <v>140</v>
      </c>
      <c r="C28" s="391" t="s">
        <v>138</v>
      </c>
      <c r="D28" s="673">
        <v>1</v>
      </c>
      <c r="E28" s="32">
        <v>8</v>
      </c>
      <c r="F28" s="32">
        <f>D28*E28</f>
        <v>8</v>
      </c>
      <c r="G28" s="342"/>
      <c r="H28" s="154">
        <f>+H12*F28</f>
        <v>0</v>
      </c>
      <c r="I28" s="154">
        <f>+I12*F28</f>
        <v>0</v>
      </c>
      <c r="J28" s="154">
        <f>+J12*F28</f>
        <v>40</v>
      </c>
      <c r="K28" s="154">
        <f>+K12*F28</f>
        <v>56</v>
      </c>
      <c r="L28" s="154">
        <f t="shared" ref="L28:S28" si="2">$F$28*L12</f>
        <v>64</v>
      </c>
      <c r="M28" s="154">
        <f t="shared" si="2"/>
        <v>72</v>
      </c>
      <c r="N28" s="154">
        <f t="shared" si="2"/>
        <v>64</v>
      </c>
      <c r="O28" s="154">
        <f t="shared" si="2"/>
        <v>72</v>
      </c>
      <c r="P28" s="154">
        <f t="shared" si="2"/>
        <v>64</v>
      </c>
      <c r="Q28" s="154">
        <f t="shared" si="2"/>
        <v>56</v>
      </c>
      <c r="R28" s="154">
        <f t="shared" si="2"/>
        <v>64</v>
      </c>
      <c r="S28" s="154">
        <f t="shared" si="2"/>
        <v>72</v>
      </c>
      <c r="T28" s="319"/>
      <c r="U28" s="98">
        <f>SUM(H28:S28)</f>
        <v>624</v>
      </c>
    </row>
    <row r="29" spans="1:24" s="164" customFormat="1" ht="6" customHeight="1" x14ac:dyDescent="0.25">
      <c r="A29" s="207"/>
      <c r="B29" s="384"/>
      <c r="C29" s="386"/>
      <c r="D29" s="390"/>
      <c r="E29" s="388"/>
      <c r="F29" s="388"/>
      <c r="G29" s="342"/>
      <c r="H29" s="381"/>
      <c r="I29" s="381"/>
      <c r="J29" s="381"/>
      <c r="K29" s="381"/>
      <c r="L29" s="381"/>
      <c r="M29" s="381"/>
      <c r="N29" s="381"/>
      <c r="O29" s="381"/>
      <c r="P29" s="381"/>
      <c r="Q29" s="381"/>
      <c r="R29" s="381"/>
      <c r="S29" s="381"/>
      <c r="T29" s="369"/>
      <c r="U29" s="385"/>
      <c r="V29" s="38"/>
      <c r="W29" s="38"/>
      <c r="X29" s="38"/>
    </row>
    <row r="30" spans="1:24" ht="37.5" customHeight="1" x14ac:dyDescent="0.25">
      <c r="A30" s="527">
        <v>3</v>
      </c>
      <c r="B30" s="350" t="s">
        <v>141</v>
      </c>
      <c r="C30" s="392" t="s">
        <v>139</v>
      </c>
      <c r="D30" s="673">
        <v>1</v>
      </c>
      <c r="E30" s="32">
        <v>8</v>
      </c>
      <c r="F30" s="32">
        <f>D30*E30</f>
        <v>8</v>
      </c>
      <c r="G30" s="342"/>
      <c r="H30" s="153">
        <f>+H10*F30</f>
        <v>0</v>
      </c>
      <c r="I30" s="153">
        <f>+I10*F30</f>
        <v>0</v>
      </c>
      <c r="J30" s="153">
        <f>+J10*F30</f>
        <v>80</v>
      </c>
      <c r="K30" s="153">
        <f>+K10*F30</f>
        <v>144</v>
      </c>
      <c r="L30" s="153">
        <f>+L10*F30</f>
        <v>168</v>
      </c>
      <c r="M30" s="153">
        <f>+M10*F30</f>
        <v>176</v>
      </c>
      <c r="N30" s="153">
        <f t="shared" ref="N30:S30" si="3">$F$30*N10</f>
        <v>168</v>
      </c>
      <c r="O30" s="153">
        <f t="shared" si="3"/>
        <v>184</v>
      </c>
      <c r="P30" s="153">
        <f t="shared" si="3"/>
        <v>160</v>
      </c>
      <c r="Q30" s="153">
        <f t="shared" si="3"/>
        <v>152</v>
      </c>
      <c r="R30" s="153">
        <f t="shared" si="3"/>
        <v>160</v>
      </c>
      <c r="S30" s="153">
        <f t="shared" si="3"/>
        <v>168</v>
      </c>
      <c r="T30" s="319"/>
      <c r="U30" s="98">
        <f>SUM(H30:S30)</f>
        <v>1560</v>
      </c>
    </row>
    <row r="31" spans="1:24" s="164" customFormat="1" ht="6" customHeight="1" x14ac:dyDescent="0.25">
      <c r="A31" s="207"/>
      <c r="B31" s="384"/>
      <c r="C31" s="386"/>
      <c r="D31" s="390"/>
      <c r="E31" s="388"/>
      <c r="F31" s="388"/>
      <c r="G31" s="342"/>
      <c r="H31" s="381"/>
      <c r="I31" s="381"/>
      <c r="J31" s="381"/>
      <c r="K31" s="381"/>
      <c r="L31" s="381"/>
      <c r="M31" s="381"/>
      <c r="N31" s="381"/>
      <c r="O31" s="381"/>
      <c r="P31" s="381"/>
      <c r="Q31" s="381"/>
      <c r="R31" s="381"/>
      <c r="S31" s="381"/>
      <c r="T31" s="369"/>
      <c r="U31" s="385"/>
      <c r="V31" s="38"/>
      <c r="W31" s="38"/>
      <c r="X31" s="38"/>
    </row>
    <row r="32" spans="1:24" ht="42.75" customHeight="1" x14ac:dyDescent="0.25">
      <c r="A32" s="527">
        <v>4</v>
      </c>
      <c r="B32" s="350" t="s">
        <v>142</v>
      </c>
      <c r="C32" s="392" t="s">
        <v>139</v>
      </c>
      <c r="D32" s="673">
        <v>1</v>
      </c>
      <c r="E32" s="32">
        <v>8</v>
      </c>
      <c r="F32" s="32">
        <f>D32*E32</f>
        <v>8</v>
      </c>
      <c r="G32" s="342"/>
      <c r="H32" s="153">
        <f>+H10*F32</f>
        <v>0</v>
      </c>
      <c r="I32" s="153">
        <f>+I10*F32</f>
        <v>0</v>
      </c>
      <c r="J32" s="153">
        <f>+J10*F32</f>
        <v>80</v>
      </c>
      <c r="K32" s="153">
        <f>+K10*F32</f>
        <v>144</v>
      </c>
      <c r="L32" s="153">
        <f>+L10*F32</f>
        <v>168</v>
      </c>
      <c r="M32" s="153">
        <f>+M10*F32</f>
        <v>176</v>
      </c>
      <c r="N32" s="153">
        <f>+N10*F32</f>
        <v>168</v>
      </c>
      <c r="O32" s="153">
        <f>+O10*F32</f>
        <v>184</v>
      </c>
      <c r="P32" s="153">
        <f>+P10*F32</f>
        <v>160</v>
      </c>
      <c r="Q32" s="153">
        <f>+Q10*F32</f>
        <v>152</v>
      </c>
      <c r="R32" s="153">
        <f>+R10*F32</f>
        <v>160</v>
      </c>
      <c r="S32" s="153">
        <f>+S10*F32</f>
        <v>168</v>
      </c>
      <c r="T32" s="319"/>
      <c r="U32" s="98">
        <f>SUM(H32:S32)</f>
        <v>1560</v>
      </c>
    </row>
    <row r="33" spans="1:25" ht="19.5" customHeight="1" x14ac:dyDescent="0.25">
      <c r="A33" s="182"/>
      <c r="B33" s="348"/>
      <c r="C33" s="222"/>
      <c r="D33" s="222"/>
      <c r="E33" s="222"/>
      <c r="F33" s="222"/>
      <c r="G33" s="93"/>
      <c r="H33" s="394"/>
      <c r="I33" s="394"/>
      <c r="J33" s="394"/>
      <c r="K33" s="394"/>
      <c r="L33" s="394"/>
      <c r="M33" s="394"/>
      <c r="N33" s="394"/>
      <c r="O33" s="394"/>
      <c r="P33" s="394"/>
      <c r="Q33" s="395"/>
      <c r="R33" s="880" t="s">
        <v>67</v>
      </c>
      <c r="S33" s="881"/>
      <c r="T33" s="371"/>
      <c r="U33" s="556">
        <f>SUM(U28:U32)</f>
        <v>3744</v>
      </c>
    </row>
    <row r="34" spans="1:25" s="164" customFormat="1" ht="13.5" customHeight="1" x14ac:dyDescent="0.25">
      <c r="A34" s="396"/>
      <c r="B34" s="264"/>
      <c r="C34" s="263"/>
      <c r="D34" s="263"/>
      <c r="E34" s="263"/>
      <c r="F34" s="263"/>
      <c r="G34" s="93"/>
      <c r="H34" s="344"/>
      <c r="I34" s="344"/>
      <c r="J34" s="344"/>
      <c r="K34" s="344"/>
      <c r="L34" s="344"/>
      <c r="M34" s="344"/>
      <c r="N34" s="344"/>
      <c r="O34" s="344"/>
      <c r="P34" s="344"/>
      <c r="Q34" s="344"/>
      <c r="R34" s="397"/>
      <c r="S34" s="397"/>
      <c r="T34" s="398"/>
      <c r="U34" s="399"/>
      <c r="V34" s="38"/>
      <c r="W34" s="38"/>
      <c r="X34" s="38"/>
    </row>
    <row r="35" spans="1:25" ht="35.25" customHeight="1" x14ac:dyDescent="0.25">
      <c r="A35" s="241" t="s">
        <v>20</v>
      </c>
      <c r="B35" s="133" t="s">
        <v>97</v>
      </c>
      <c r="C35" s="242" t="s">
        <v>1</v>
      </c>
      <c r="D35" s="243" t="s">
        <v>2</v>
      </c>
      <c r="E35" s="243" t="s">
        <v>3</v>
      </c>
      <c r="F35" s="243" t="s">
        <v>4</v>
      </c>
      <c r="G35" s="308"/>
      <c r="H35" s="244" t="s">
        <v>101</v>
      </c>
      <c r="I35" s="200" t="s">
        <v>102</v>
      </c>
      <c r="J35" s="200" t="s">
        <v>103</v>
      </c>
      <c r="K35" s="200" t="s">
        <v>104</v>
      </c>
      <c r="L35" s="200" t="s">
        <v>105</v>
      </c>
      <c r="M35" s="200" t="s">
        <v>106</v>
      </c>
      <c r="N35" s="200" t="s">
        <v>107</v>
      </c>
      <c r="O35" s="200" t="s">
        <v>108</v>
      </c>
      <c r="P35" s="200" t="s">
        <v>109</v>
      </c>
      <c r="Q35" s="200" t="s">
        <v>110</v>
      </c>
      <c r="R35" s="200" t="s">
        <v>5</v>
      </c>
      <c r="S35" s="251" t="s">
        <v>111</v>
      </c>
      <c r="T35" s="280"/>
      <c r="U35" s="134" t="s">
        <v>26</v>
      </c>
    </row>
    <row r="36" spans="1:25" ht="22.5" customHeight="1" x14ac:dyDescent="0.25">
      <c r="A36" s="130"/>
      <c r="B36" s="160" t="s">
        <v>15</v>
      </c>
      <c r="C36" s="157"/>
      <c r="D36" s="158"/>
      <c r="E36" s="158"/>
      <c r="F36" s="158"/>
      <c r="G36" s="308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280"/>
      <c r="U36" s="132"/>
    </row>
    <row r="37" spans="1:25" s="164" customFormat="1" ht="3.75" customHeight="1" x14ac:dyDescent="0.25">
      <c r="A37" s="207"/>
      <c r="B37" s="384"/>
      <c r="C37" s="388"/>
      <c r="D37" s="388"/>
      <c r="E37" s="388"/>
      <c r="F37" s="388"/>
      <c r="G37" s="342"/>
      <c r="H37" s="381"/>
      <c r="I37" s="381"/>
      <c r="J37" s="381"/>
      <c r="K37" s="381"/>
      <c r="L37" s="381"/>
      <c r="M37" s="381"/>
      <c r="N37" s="381"/>
      <c r="O37" s="381"/>
      <c r="P37" s="381"/>
      <c r="Q37" s="381"/>
      <c r="R37" s="381"/>
      <c r="S37" s="381"/>
      <c r="T37" s="369"/>
      <c r="U37" s="385"/>
      <c r="V37" s="38"/>
      <c r="W37" s="38"/>
      <c r="X37" s="38"/>
    </row>
    <row r="38" spans="1:25" ht="39.75" customHeight="1" x14ac:dyDescent="0.25">
      <c r="A38" s="128">
        <v>5</v>
      </c>
      <c r="B38" s="350" t="s">
        <v>143</v>
      </c>
      <c r="C38" s="401" t="s">
        <v>144</v>
      </c>
      <c r="D38" s="32">
        <v>1</v>
      </c>
      <c r="E38" s="32">
        <v>8</v>
      </c>
      <c r="F38" s="32">
        <f>D38*E38</f>
        <v>8</v>
      </c>
      <c r="G38" s="342"/>
      <c r="H38" s="155">
        <f>+H13*F38</f>
        <v>0</v>
      </c>
      <c r="I38" s="155">
        <f>+I13*F38</f>
        <v>0</v>
      </c>
      <c r="J38" s="155">
        <f>+J13*F38</f>
        <v>32</v>
      </c>
      <c r="K38" s="155">
        <f>+K13*F38</f>
        <v>64</v>
      </c>
      <c r="L38" s="155">
        <f>+L13*F38</f>
        <v>72</v>
      </c>
      <c r="M38" s="155">
        <f t="shared" ref="M38:S38" si="4">$F$38*M13</f>
        <v>64</v>
      </c>
      <c r="N38" s="155">
        <f t="shared" si="4"/>
        <v>72</v>
      </c>
      <c r="O38" s="155">
        <f t="shared" si="4"/>
        <v>72</v>
      </c>
      <c r="P38" s="155">
        <f t="shared" si="4"/>
        <v>64</v>
      </c>
      <c r="Q38" s="155">
        <f t="shared" si="4"/>
        <v>72</v>
      </c>
      <c r="R38" s="155">
        <f t="shared" si="4"/>
        <v>56</v>
      </c>
      <c r="S38" s="155">
        <f t="shared" si="4"/>
        <v>64</v>
      </c>
      <c r="T38" s="319"/>
      <c r="U38" s="98">
        <f>SUM(H38:S38)</f>
        <v>632</v>
      </c>
    </row>
    <row r="39" spans="1:25" ht="6" customHeight="1" x14ac:dyDescent="0.25">
      <c r="A39" s="137"/>
      <c r="B39" s="380"/>
      <c r="C39" s="388"/>
      <c r="D39" s="402"/>
      <c r="E39" s="402"/>
      <c r="F39" s="402"/>
      <c r="G39" s="366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372"/>
      <c r="U39" s="50"/>
    </row>
    <row r="40" spans="1:25" ht="37.5" customHeight="1" x14ac:dyDescent="0.25">
      <c r="A40" s="513">
        <v>6</v>
      </c>
      <c r="B40" s="350" t="s">
        <v>145</v>
      </c>
      <c r="C40" s="540" t="s">
        <v>146</v>
      </c>
      <c r="D40" s="32">
        <v>1</v>
      </c>
      <c r="E40" s="32">
        <v>8</v>
      </c>
      <c r="F40" s="32">
        <f>D40*E40</f>
        <v>8</v>
      </c>
      <c r="G40" s="342"/>
      <c r="H40" s="156">
        <f>+H14*F40</f>
        <v>0</v>
      </c>
      <c r="I40" s="156">
        <f>+I14*F40</f>
        <v>0</v>
      </c>
      <c r="J40" s="156">
        <f>+J14*F40</f>
        <v>16</v>
      </c>
      <c r="K40" s="156">
        <f>+K14*F40</f>
        <v>32</v>
      </c>
      <c r="L40" s="156">
        <f t="shared" ref="L40:S40" si="5">$F$40*L14</f>
        <v>40</v>
      </c>
      <c r="M40" s="156">
        <f t="shared" si="5"/>
        <v>32</v>
      </c>
      <c r="N40" s="156">
        <f t="shared" si="5"/>
        <v>32</v>
      </c>
      <c r="O40" s="156">
        <f t="shared" si="5"/>
        <v>40</v>
      </c>
      <c r="P40" s="156">
        <f t="shared" si="5"/>
        <v>32</v>
      </c>
      <c r="Q40" s="156">
        <f t="shared" si="5"/>
        <v>32</v>
      </c>
      <c r="R40" s="156">
        <f t="shared" si="5"/>
        <v>32</v>
      </c>
      <c r="S40" s="156">
        <f t="shared" si="5"/>
        <v>32</v>
      </c>
      <c r="T40" s="319"/>
      <c r="U40" s="98">
        <f>SUM(H40:S40)</f>
        <v>320</v>
      </c>
    </row>
    <row r="41" spans="1:25" s="164" customFormat="1" ht="5.25" customHeight="1" x14ac:dyDescent="0.25">
      <c r="A41" s="440"/>
      <c r="B41" s="555"/>
      <c r="C41" s="393"/>
      <c r="D41" s="407"/>
      <c r="E41" s="407"/>
      <c r="F41" s="407"/>
      <c r="G41" s="342"/>
      <c r="H41" s="304"/>
      <c r="I41" s="304"/>
      <c r="J41" s="304"/>
      <c r="K41" s="304"/>
      <c r="L41" s="304"/>
      <c r="M41" s="304"/>
      <c r="N41" s="304"/>
      <c r="O41" s="304"/>
      <c r="P41" s="304"/>
      <c r="Q41" s="304"/>
      <c r="R41" s="305"/>
      <c r="S41" s="306"/>
      <c r="T41" s="319"/>
      <c r="U41" s="545"/>
      <c r="V41" s="38"/>
      <c r="W41" s="38"/>
      <c r="X41" s="38"/>
    </row>
    <row r="42" spans="1:25" ht="43.5" hidden="1" customHeight="1" x14ac:dyDescent="0.25">
      <c r="A42" s="562">
        <v>7</v>
      </c>
      <c r="B42" s="701" t="s">
        <v>217</v>
      </c>
      <c r="C42" s="566" t="s">
        <v>230</v>
      </c>
      <c r="D42" s="563">
        <v>0</v>
      </c>
      <c r="E42" s="563">
        <v>0</v>
      </c>
      <c r="F42" s="563">
        <f>D42*E42</f>
        <v>0</v>
      </c>
      <c r="G42" s="172"/>
      <c r="H42" s="567">
        <f>+H11*F42</f>
        <v>0</v>
      </c>
      <c r="I42" s="567">
        <f>+I11*F42</f>
        <v>0</v>
      </c>
      <c r="J42" s="567">
        <f>+J11*F42</f>
        <v>0</v>
      </c>
      <c r="K42" s="567">
        <f>+K11*F42</f>
        <v>0</v>
      </c>
      <c r="L42" s="567">
        <f>+L11*F42</f>
        <v>0</v>
      </c>
      <c r="M42" s="567">
        <f>+M11*F42</f>
        <v>0</v>
      </c>
      <c r="N42" s="567">
        <f>+N11*F42</f>
        <v>0</v>
      </c>
      <c r="O42" s="567">
        <f>+O11*F42</f>
        <v>0</v>
      </c>
      <c r="P42" s="567">
        <f>+P11*F42</f>
        <v>0</v>
      </c>
      <c r="Q42" s="567">
        <f>+Q11*F42</f>
        <v>0</v>
      </c>
      <c r="R42" s="567">
        <f>+R11*F42</f>
        <v>0</v>
      </c>
      <c r="S42" s="567">
        <f>+S11*F42</f>
        <v>0</v>
      </c>
      <c r="T42" s="568"/>
      <c r="U42" s="120">
        <f>SUM(H42:S42)</f>
        <v>0</v>
      </c>
      <c r="V42" s="38">
        <v>60.5</v>
      </c>
      <c r="W42" s="38">
        <f>U42*V42</f>
        <v>0</v>
      </c>
      <c r="X42" s="38">
        <f>X40+W42</f>
        <v>0</v>
      </c>
      <c r="Y42" s="30"/>
    </row>
    <row r="43" spans="1:25" ht="18.75" customHeight="1" x14ac:dyDescent="0.25">
      <c r="A43" s="28"/>
      <c r="B43" s="541"/>
      <c r="C43" s="542"/>
      <c r="D43" s="543"/>
      <c r="E43" s="543"/>
      <c r="F43" s="543"/>
      <c r="H43" s="148"/>
      <c r="I43" s="148"/>
      <c r="J43" s="148"/>
      <c r="K43" s="148"/>
      <c r="L43" s="148"/>
      <c r="M43" s="148"/>
      <c r="N43" s="148"/>
      <c r="O43" s="148"/>
      <c r="P43" s="148"/>
      <c r="Q43" s="148"/>
      <c r="R43" s="882" t="s">
        <v>68</v>
      </c>
      <c r="S43" s="883"/>
      <c r="T43" s="321"/>
      <c r="U43" s="569">
        <f>SUM(U38:U42)</f>
        <v>952</v>
      </c>
    </row>
    <row r="44" spans="1:25" s="30" customFormat="1" ht="18.75" customHeight="1" thickBot="1" x14ac:dyDescent="0.3">
      <c r="G44" s="87"/>
      <c r="R44" s="146"/>
      <c r="S44" s="146"/>
      <c r="T44" s="368"/>
      <c r="U44" s="147"/>
    </row>
    <row r="45" spans="1:25" ht="21" customHeight="1" thickBot="1" x14ac:dyDescent="0.3">
      <c r="A45" s="30"/>
      <c r="B45" s="30"/>
      <c r="C45" s="30"/>
      <c r="D45" s="30">
        <f>SUM(D21:D44)</f>
        <v>6</v>
      </c>
      <c r="E45" s="30"/>
      <c r="F45" s="30"/>
      <c r="H45" s="30"/>
      <c r="I45" s="30"/>
      <c r="J45" s="30"/>
      <c r="K45" s="30"/>
      <c r="L45" s="30"/>
      <c r="M45" s="30"/>
      <c r="N45" s="30"/>
      <c r="O45" s="30"/>
      <c r="P45" s="30"/>
      <c r="Q45" s="152"/>
      <c r="R45" s="923" t="s">
        <v>69</v>
      </c>
      <c r="S45" s="923"/>
      <c r="T45" s="373"/>
      <c r="U45" s="149">
        <f>U22+U33+U43</f>
        <v>6256</v>
      </c>
      <c r="V45" s="150"/>
      <c r="W45" s="86"/>
      <c r="X45" s="151"/>
    </row>
    <row r="46" spans="1:25" ht="21" customHeight="1" x14ac:dyDescent="0.25">
      <c r="A46" s="30"/>
      <c r="B46" s="30"/>
      <c r="C46" s="30"/>
      <c r="D46" s="30"/>
      <c r="E46" s="30"/>
      <c r="F46" s="30"/>
      <c r="H46" s="87"/>
      <c r="I46" s="87"/>
      <c r="J46" s="87"/>
      <c r="K46" s="87"/>
      <c r="L46" s="30"/>
      <c r="M46" s="30"/>
      <c r="N46" s="30"/>
      <c r="O46" s="30"/>
      <c r="P46" s="30"/>
      <c r="Q46" s="30"/>
      <c r="R46" s="46"/>
      <c r="S46" s="46"/>
      <c r="T46" s="374"/>
      <c r="U46" s="46"/>
      <c r="V46" s="30"/>
      <c r="W46" s="86"/>
      <c r="X46" s="30"/>
    </row>
    <row r="47" spans="1:25" ht="21" customHeight="1" x14ac:dyDescent="0.25">
      <c r="A47" s="30"/>
      <c r="B47" s="30"/>
      <c r="C47" s="30"/>
      <c r="D47" s="30"/>
      <c r="E47" s="30"/>
      <c r="F47" s="30"/>
      <c r="H47" s="88">
        <f>H40+H38+H32+H30+H28+H21</f>
        <v>0</v>
      </c>
      <c r="I47" s="88">
        <f t="shared" ref="I47:S47" si="6">I40+I38+I32+I30+I28+I21</f>
        <v>0</v>
      </c>
      <c r="J47" s="88">
        <f t="shared" si="6"/>
        <v>328</v>
      </c>
      <c r="K47" s="88">
        <f t="shared" si="6"/>
        <v>584</v>
      </c>
      <c r="L47" s="88">
        <f t="shared" si="6"/>
        <v>680</v>
      </c>
      <c r="M47" s="88">
        <f t="shared" si="6"/>
        <v>696</v>
      </c>
      <c r="N47" s="88">
        <f t="shared" si="6"/>
        <v>672</v>
      </c>
      <c r="O47" s="88">
        <f t="shared" si="6"/>
        <v>736</v>
      </c>
      <c r="P47" s="88">
        <f t="shared" si="6"/>
        <v>640</v>
      </c>
      <c r="Q47" s="88">
        <f t="shared" si="6"/>
        <v>616</v>
      </c>
      <c r="R47" s="88">
        <f t="shared" si="6"/>
        <v>632</v>
      </c>
      <c r="S47" s="88">
        <f t="shared" si="6"/>
        <v>672</v>
      </c>
      <c r="T47" s="375"/>
      <c r="U47" s="505">
        <f>SUM(H47:T47)</f>
        <v>6256</v>
      </c>
      <c r="V47" s="30"/>
      <c r="W47" s="86"/>
      <c r="X47" s="30"/>
    </row>
    <row r="48" spans="1:25" ht="21" customHeight="1" x14ac:dyDescent="0.25">
      <c r="A48" s="30"/>
      <c r="B48" s="30"/>
      <c r="C48" s="30"/>
      <c r="D48" s="30"/>
      <c r="E48" s="30"/>
      <c r="F48" s="30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30"/>
      <c r="W48" s="86"/>
      <c r="X48" s="30"/>
    </row>
    <row r="49" spans="5:20" x14ac:dyDescent="0.25">
      <c r="E49" s="10"/>
      <c r="F49" s="10"/>
      <c r="G49" s="93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</row>
    <row r="50" spans="5:20" x14ac:dyDescent="0.25">
      <c r="E50" s="10"/>
      <c r="F50" s="10"/>
      <c r="G50" s="93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</row>
    <row r="51" spans="5:20" ht="21" x14ac:dyDescent="0.35">
      <c r="E51" s="10"/>
      <c r="F51" s="10"/>
      <c r="G51" s="93"/>
      <c r="H51" s="10"/>
      <c r="I51" s="10"/>
      <c r="J51" s="10"/>
      <c r="K51" s="10"/>
      <c r="L51" s="10"/>
      <c r="M51" s="821" t="s">
        <v>190</v>
      </c>
      <c r="N51" s="822"/>
      <c r="O51" s="822"/>
      <c r="P51" s="822"/>
      <c r="Q51" s="822"/>
      <c r="R51" s="823"/>
    </row>
    <row r="52" spans="5:20" x14ac:dyDescent="0.25">
      <c r="E52" s="10"/>
      <c r="F52" s="10"/>
      <c r="G52" s="93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</row>
    <row r="53" spans="5:20" ht="42" customHeight="1" x14ac:dyDescent="0.25">
      <c r="E53" s="87"/>
      <c r="F53" s="177"/>
      <c r="G53" s="177"/>
      <c r="H53" s="177"/>
      <c r="I53" s="863" t="s">
        <v>23</v>
      </c>
      <c r="J53" s="863"/>
      <c r="K53" s="783" t="s">
        <v>2</v>
      </c>
      <c r="L53" s="783"/>
      <c r="M53" s="785" t="s">
        <v>27</v>
      </c>
      <c r="N53" s="785"/>
      <c r="T53" s="38"/>
    </row>
    <row r="54" spans="5:20" ht="24" customHeight="1" x14ac:dyDescent="0.25">
      <c r="E54" s="87"/>
      <c r="F54" s="367"/>
      <c r="G54" s="367"/>
      <c r="H54" s="367"/>
      <c r="I54" s="861" t="s">
        <v>35</v>
      </c>
      <c r="J54" s="861"/>
      <c r="K54" s="784">
        <f>D19+D21</f>
        <v>1</v>
      </c>
      <c r="L54" s="784"/>
      <c r="M54" s="862">
        <f>U22</f>
        <v>1560</v>
      </c>
      <c r="N54" s="862"/>
      <c r="T54" s="38"/>
    </row>
    <row r="55" spans="5:20" ht="24" customHeight="1" x14ac:dyDescent="0.25">
      <c r="E55" s="87"/>
      <c r="F55" s="367"/>
      <c r="G55" s="367"/>
      <c r="H55" s="367"/>
      <c r="I55" s="861" t="s">
        <v>22</v>
      </c>
      <c r="J55" s="861"/>
      <c r="K55" s="784">
        <f>D26+D28+D30+D32</f>
        <v>3</v>
      </c>
      <c r="L55" s="784"/>
      <c r="M55" s="862">
        <f>U33</f>
        <v>3744</v>
      </c>
      <c r="N55" s="862"/>
      <c r="T55" s="38"/>
    </row>
    <row r="56" spans="5:20" ht="24" customHeight="1" x14ac:dyDescent="0.25">
      <c r="E56" s="87"/>
      <c r="F56" s="367"/>
      <c r="G56" s="367"/>
      <c r="H56" s="367"/>
      <c r="I56" s="861" t="s">
        <v>36</v>
      </c>
      <c r="J56" s="861"/>
      <c r="K56" s="784">
        <f>D38+D40+D42</f>
        <v>2</v>
      </c>
      <c r="L56" s="784"/>
      <c r="M56" s="862">
        <f>U43</f>
        <v>952</v>
      </c>
      <c r="N56" s="862"/>
      <c r="T56" s="38"/>
    </row>
    <row r="57" spans="5:20" ht="22.5" customHeight="1" x14ac:dyDescent="0.25">
      <c r="E57" s="87"/>
      <c r="F57" s="179"/>
      <c r="G57" s="179"/>
      <c r="H57" s="179"/>
      <c r="I57" s="831" t="s">
        <v>55</v>
      </c>
      <c r="J57" s="831"/>
      <c r="K57" s="831">
        <f>SUM(K54:K56)</f>
        <v>6</v>
      </c>
      <c r="L57" s="831"/>
      <c r="M57" s="864">
        <f>SUM(M54:M56)</f>
        <v>6256</v>
      </c>
      <c r="N57" s="864"/>
      <c r="T57" s="38"/>
    </row>
  </sheetData>
  <mergeCells count="31">
    <mergeCell ref="M53:N53"/>
    <mergeCell ref="M54:N54"/>
    <mergeCell ref="M55:N55"/>
    <mergeCell ref="M56:N56"/>
    <mergeCell ref="M57:N57"/>
    <mergeCell ref="I53:J53"/>
    <mergeCell ref="I54:J54"/>
    <mergeCell ref="I55:J55"/>
    <mergeCell ref="I56:J56"/>
    <mergeCell ref="I57:J57"/>
    <mergeCell ref="E10:F10"/>
    <mergeCell ref="E11:F11"/>
    <mergeCell ref="E12:F12"/>
    <mergeCell ref="E13:F13"/>
    <mergeCell ref="E14:F14"/>
    <mergeCell ref="K57:L57"/>
    <mergeCell ref="M51:R51"/>
    <mergeCell ref="A1:Y1"/>
    <mergeCell ref="A2:Y2"/>
    <mergeCell ref="A3:Y3"/>
    <mergeCell ref="A7:U7"/>
    <mergeCell ref="K53:L53"/>
    <mergeCell ref="K54:L54"/>
    <mergeCell ref="K55:L55"/>
    <mergeCell ref="K56:L56"/>
    <mergeCell ref="A5:Y5"/>
    <mergeCell ref="R33:S33"/>
    <mergeCell ref="R22:S22"/>
    <mergeCell ref="R43:S43"/>
    <mergeCell ref="R45:S45"/>
    <mergeCell ref="E9:F9"/>
  </mergeCells>
  <pageMargins left="0.70866141732283472" right="0.70866141732283472" top="0.74803149606299213" bottom="0.74803149606299213" header="0.31496062992125984" footer="0.31496062992125984"/>
  <pageSetup paperSize="5" scale="4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2"/>
  <sheetViews>
    <sheetView view="pageBreakPreview" zoomScale="80" zoomScaleNormal="78" zoomScaleSheetLayoutView="80" workbookViewId="0">
      <selection activeCell="D21" sqref="D21"/>
    </sheetView>
  </sheetViews>
  <sheetFormatPr baseColWidth="10" defaultColWidth="11.42578125" defaultRowHeight="15" x14ac:dyDescent="0.25"/>
  <cols>
    <col min="1" max="1" width="9" style="38" customWidth="1"/>
    <col min="2" max="2" width="31.42578125" style="38" customWidth="1"/>
    <col min="3" max="3" width="15.5703125" style="38" customWidth="1"/>
    <col min="4" max="4" width="11.42578125" style="38"/>
    <col min="5" max="5" width="12.85546875" style="38" customWidth="1"/>
    <col min="6" max="6" width="12.140625" style="38" customWidth="1"/>
    <col min="7" max="7" width="1.28515625" style="164" customWidth="1"/>
    <col min="8" max="19" width="8.5703125" style="38" customWidth="1"/>
    <col min="20" max="20" width="1.140625" style="164" customWidth="1"/>
    <col min="21" max="24" width="14" style="38" customWidth="1"/>
    <col min="25" max="16384" width="11.42578125" style="38"/>
  </cols>
  <sheetData>
    <row r="1" spans="1:25" ht="18" x14ac:dyDescent="0.25">
      <c r="A1" s="764" t="s">
        <v>24</v>
      </c>
      <c r="B1" s="764"/>
      <c r="C1" s="764"/>
      <c r="D1" s="764"/>
      <c r="E1" s="764"/>
      <c r="F1" s="764"/>
      <c r="G1" s="764"/>
      <c r="H1" s="764"/>
      <c r="I1" s="764"/>
      <c r="J1" s="764"/>
      <c r="K1" s="764"/>
      <c r="L1" s="764"/>
      <c r="M1" s="764"/>
      <c r="N1" s="764"/>
      <c r="O1" s="764"/>
      <c r="P1" s="764"/>
      <c r="Q1" s="764"/>
      <c r="R1" s="764"/>
      <c r="S1" s="764"/>
      <c r="T1" s="764"/>
      <c r="U1" s="764"/>
      <c r="V1" s="764"/>
      <c r="W1" s="764"/>
      <c r="X1" s="764"/>
    </row>
    <row r="2" spans="1:25" ht="15.75" x14ac:dyDescent="0.25">
      <c r="A2" s="765" t="s">
        <v>25</v>
      </c>
      <c r="B2" s="765"/>
      <c r="C2" s="765"/>
      <c r="D2" s="765"/>
      <c r="E2" s="765"/>
      <c r="F2" s="765"/>
      <c r="G2" s="765"/>
      <c r="H2" s="765"/>
      <c r="I2" s="765"/>
      <c r="J2" s="765"/>
      <c r="K2" s="765"/>
      <c r="L2" s="765"/>
      <c r="M2" s="765"/>
      <c r="N2" s="765"/>
      <c r="O2" s="765"/>
      <c r="P2" s="765"/>
      <c r="Q2" s="765"/>
      <c r="R2" s="765"/>
      <c r="S2" s="765"/>
      <c r="T2" s="765"/>
      <c r="U2" s="765"/>
      <c r="V2" s="765"/>
      <c r="W2" s="765"/>
      <c r="X2" s="765"/>
    </row>
    <row r="3" spans="1:25" x14ac:dyDescent="0.25">
      <c r="A3" s="766" t="s">
        <v>322</v>
      </c>
      <c r="B3" s="766"/>
      <c r="C3" s="766"/>
      <c r="D3" s="766"/>
      <c r="E3" s="766"/>
      <c r="F3" s="766"/>
      <c r="G3" s="766"/>
      <c r="H3" s="766"/>
      <c r="I3" s="766"/>
      <c r="J3" s="766"/>
      <c r="K3" s="766"/>
      <c r="L3" s="766"/>
      <c r="M3" s="766"/>
      <c r="N3" s="766"/>
      <c r="O3" s="766"/>
      <c r="P3" s="766"/>
      <c r="Q3" s="766"/>
      <c r="R3" s="766"/>
      <c r="S3" s="766"/>
      <c r="T3" s="766"/>
      <c r="U3" s="766"/>
      <c r="V3" s="766"/>
      <c r="W3" s="766"/>
      <c r="X3" s="766"/>
    </row>
    <row r="4" spans="1:25" x14ac:dyDescent="0.25">
      <c r="A4" s="23"/>
      <c r="B4" s="25"/>
      <c r="C4" s="25"/>
      <c r="D4" s="25"/>
      <c r="E4" s="25"/>
      <c r="F4" s="25"/>
      <c r="G4" s="26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5"/>
      <c r="U4" s="25"/>
      <c r="V4" s="25"/>
      <c r="W4" s="25"/>
      <c r="X4" s="25"/>
    </row>
    <row r="5" spans="1:25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  <c r="Y5" s="95"/>
    </row>
    <row r="7" spans="1:25" ht="21" x14ac:dyDescent="0.35">
      <c r="A7" s="777" t="s">
        <v>72</v>
      </c>
      <c r="B7" s="777"/>
      <c r="C7" s="777"/>
      <c r="D7" s="777"/>
      <c r="E7" s="777"/>
      <c r="F7" s="777"/>
      <c r="G7" s="777"/>
      <c r="H7" s="777"/>
      <c r="I7" s="777"/>
      <c r="J7" s="777"/>
      <c r="K7" s="777"/>
      <c r="L7" s="777"/>
      <c r="M7" s="777"/>
      <c r="N7" s="777"/>
      <c r="O7" s="777"/>
      <c r="P7" s="777"/>
      <c r="Q7" s="777"/>
      <c r="R7" s="777"/>
      <c r="S7" s="777"/>
      <c r="T7" s="777"/>
      <c r="U7" s="777"/>
      <c r="V7" s="777"/>
      <c r="W7" s="777"/>
      <c r="X7" s="777"/>
    </row>
    <row r="8" spans="1:25" x14ac:dyDescent="0.25">
      <c r="B8" s="17"/>
      <c r="C8" s="17"/>
      <c r="D8" s="17"/>
      <c r="E8" s="17"/>
      <c r="F8" s="17"/>
      <c r="G8" s="270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270"/>
      <c r="U8" s="17"/>
    </row>
    <row r="9" spans="1:25" ht="22.5" x14ac:dyDescent="0.25">
      <c r="B9" s="40"/>
      <c r="E9" s="853" t="s">
        <v>29</v>
      </c>
      <c r="F9" s="854"/>
      <c r="G9" s="310"/>
      <c r="H9" s="244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51" t="s">
        <v>111</v>
      </c>
      <c r="T9" s="323"/>
      <c r="U9" s="200" t="s">
        <v>233</v>
      </c>
      <c r="V9" s="41"/>
    </row>
    <row r="10" spans="1:25" ht="22.5" customHeight="1" x14ac:dyDescent="0.25">
      <c r="B10" s="40"/>
      <c r="E10" s="780" t="s">
        <v>30</v>
      </c>
      <c r="F10" s="781"/>
      <c r="G10" s="311"/>
      <c r="H10" s="247">
        <v>0</v>
      </c>
      <c r="I10" s="65">
        <v>0</v>
      </c>
      <c r="J10" s="65">
        <v>10</v>
      </c>
      <c r="K10" s="65">
        <v>18</v>
      </c>
      <c r="L10" s="65">
        <v>21</v>
      </c>
      <c r="M10" s="65">
        <v>22</v>
      </c>
      <c r="N10" s="65">
        <v>21</v>
      </c>
      <c r="O10" s="65">
        <v>23</v>
      </c>
      <c r="P10" s="65">
        <v>20</v>
      </c>
      <c r="Q10" s="65">
        <v>19</v>
      </c>
      <c r="R10" s="65">
        <v>20</v>
      </c>
      <c r="S10" s="256">
        <v>21</v>
      </c>
      <c r="T10" s="329"/>
      <c r="U10" s="61">
        <f>SUM(H10:S10)</f>
        <v>195</v>
      </c>
      <c r="V10" s="41"/>
    </row>
    <row r="11" spans="1:25" x14ac:dyDescent="0.25">
      <c r="F11" s="931"/>
      <c r="G11" s="931"/>
    </row>
    <row r="13" spans="1:25" ht="33" customHeight="1" x14ac:dyDescent="0.25">
      <c r="A13" s="241" t="s">
        <v>20</v>
      </c>
      <c r="B13" s="133" t="s">
        <v>97</v>
      </c>
      <c r="C13" s="242" t="s">
        <v>1</v>
      </c>
      <c r="D13" s="243" t="s">
        <v>2</v>
      </c>
      <c r="E13" s="243" t="s">
        <v>3</v>
      </c>
      <c r="F13" s="243" t="s">
        <v>4</v>
      </c>
      <c r="G13" s="338"/>
      <c r="H13" s="250" t="s">
        <v>101</v>
      </c>
      <c r="I13" s="200" t="s">
        <v>102</v>
      </c>
      <c r="J13" s="200" t="s">
        <v>103</v>
      </c>
      <c r="K13" s="200" t="s">
        <v>104</v>
      </c>
      <c r="L13" s="200" t="s">
        <v>105</v>
      </c>
      <c r="M13" s="200" t="s">
        <v>106</v>
      </c>
      <c r="N13" s="200" t="s">
        <v>107</v>
      </c>
      <c r="O13" s="200" t="s">
        <v>108</v>
      </c>
      <c r="P13" s="200" t="s">
        <v>109</v>
      </c>
      <c r="Q13" s="200" t="s">
        <v>110</v>
      </c>
      <c r="R13" s="200" t="s">
        <v>5</v>
      </c>
      <c r="S13" s="259" t="s">
        <v>111</v>
      </c>
      <c r="T13" s="323"/>
      <c r="U13" s="134" t="s">
        <v>26</v>
      </c>
    </row>
    <row r="14" spans="1:25" s="164" customFormat="1" ht="20.25" customHeight="1" x14ac:dyDescent="0.25">
      <c r="A14" s="162"/>
      <c r="B14" s="145" t="s">
        <v>0</v>
      </c>
      <c r="C14" s="162"/>
      <c r="D14" s="163"/>
      <c r="E14" s="163"/>
      <c r="F14" s="163"/>
      <c r="G14" s="313"/>
      <c r="H14" s="312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325"/>
      <c r="T14" s="327"/>
      <c r="U14" s="132"/>
      <c r="V14" s="38"/>
      <c r="W14" s="38"/>
      <c r="X14" s="38"/>
    </row>
    <row r="15" spans="1:25" ht="45" customHeight="1" x14ac:dyDescent="0.25">
      <c r="A15" s="629">
        <v>1</v>
      </c>
      <c r="B15" s="345" t="s">
        <v>130</v>
      </c>
      <c r="C15" s="341" t="s">
        <v>219</v>
      </c>
      <c r="D15" s="629">
        <v>1</v>
      </c>
      <c r="E15" s="629">
        <v>6</v>
      </c>
      <c r="F15" s="629">
        <f>D15*E15</f>
        <v>6</v>
      </c>
      <c r="G15" s="637"/>
      <c r="H15" s="309">
        <f>+H10*F15</f>
        <v>0</v>
      </c>
      <c r="I15" s="153">
        <f>+I10*F15</f>
        <v>0</v>
      </c>
      <c r="J15" s="153">
        <f>+J10*F15</f>
        <v>60</v>
      </c>
      <c r="K15" s="153">
        <f>+K10*F15</f>
        <v>108</v>
      </c>
      <c r="L15" s="153">
        <f t="shared" ref="L15:S15" si="0">$F$15*L10</f>
        <v>126</v>
      </c>
      <c r="M15" s="153">
        <f t="shared" si="0"/>
        <v>132</v>
      </c>
      <c r="N15" s="153">
        <f t="shared" si="0"/>
        <v>126</v>
      </c>
      <c r="O15" s="153">
        <f t="shared" si="0"/>
        <v>138</v>
      </c>
      <c r="P15" s="153">
        <f t="shared" si="0"/>
        <v>120</v>
      </c>
      <c r="Q15" s="153">
        <f t="shared" si="0"/>
        <v>114</v>
      </c>
      <c r="R15" s="153">
        <f t="shared" si="0"/>
        <v>120</v>
      </c>
      <c r="S15" s="322">
        <f t="shared" si="0"/>
        <v>126</v>
      </c>
      <c r="T15" s="324"/>
      <c r="U15" s="339">
        <f>SUM(H15:S15)</f>
        <v>1170</v>
      </c>
    </row>
    <row r="16" spans="1:25" ht="45" customHeight="1" x14ac:dyDescent="0.25">
      <c r="A16" s="629">
        <v>2</v>
      </c>
      <c r="B16" s="345" t="s">
        <v>240</v>
      </c>
      <c r="C16" s="341" t="s">
        <v>219</v>
      </c>
      <c r="D16" s="629">
        <v>2</v>
      </c>
      <c r="E16" s="629">
        <v>6</v>
      </c>
      <c r="F16" s="755">
        <f>D16*E16</f>
        <v>12</v>
      </c>
      <c r="G16" s="93"/>
      <c r="H16" s="153">
        <f>+H10*F16</f>
        <v>0</v>
      </c>
      <c r="I16" s="153">
        <f>+I10*F16</f>
        <v>0</v>
      </c>
      <c r="J16" s="153">
        <f>+J10*F16</f>
        <v>120</v>
      </c>
      <c r="K16" s="153">
        <f>+K10*F16</f>
        <v>216</v>
      </c>
      <c r="L16" s="153">
        <f>+L10*F16</f>
        <v>252</v>
      </c>
      <c r="M16" s="153">
        <f>+M10*F16</f>
        <v>264</v>
      </c>
      <c r="N16" s="153">
        <f>+N10*F16</f>
        <v>252</v>
      </c>
      <c r="O16" s="153">
        <f>+O10*F16</f>
        <v>276</v>
      </c>
      <c r="P16" s="153">
        <f>+P10*F16</f>
        <v>240</v>
      </c>
      <c r="Q16" s="153">
        <f>+Q10*F16</f>
        <v>228</v>
      </c>
      <c r="R16" s="153">
        <f>+R10*F16</f>
        <v>240</v>
      </c>
      <c r="S16" s="153">
        <f>+S10*F16</f>
        <v>252</v>
      </c>
      <c r="T16" s="319"/>
      <c r="U16" s="339">
        <f>SUM(H16:T16)</f>
        <v>2340</v>
      </c>
    </row>
    <row r="17" spans="1:24" ht="45" customHeight="1" x14ac:dyDescent="0.25">
      <c r="A17" s="629">
        <v>3</v>
      </c>
      <c r="B17" s="345" t="s">
        <v>241</v>
      </c>
      <c r="C17" s="341" t="s">
        <v>219</v>
      </c>
      <c r="D17" s="629">
        <v>1</v>
      </c>
      <c r="E17" s="629">
        <v>6</v>
      </c>
      <c r="F17" s="629">
        <v>6</v>
      </c>
      <c r="G17" s="93"/>
      <c r="H17" s="153">
        <f>+H10*F17</f>
        <v>0</v>
      </c>
      <c r="I17" s="153">
        <f>+I10*F17</f>
        <v>0</v>
      </c>
      <c r="J17" s="153">
        <f>+J10*F17</f>
        <v>60</v>
      </c>
      <c r="K17" s="153">
        <f>+K10*F17</f>
        <v>108</v>
      </c>
      <c r="L17" s="153">
        <f>+L10*F17</f>
        <v>126</v>
      </c>
      <c r="M17" s="153">
        <f>+M10*F17</f>
        <v>132</v>
      </c>
      <c r="N17" s="153">
        <f>+N10*F17</f>
        <v>126</v>
      </c>
      <c r="O17" s="153">
        <f>+O10*F17</f>
        <v>138</v>
      </c>
      <c r="P17" s="153">
        <f>+P10*F17</f>
        <v>120</v>
      </c>
      <c r="Q17" s="153">
        <f>+Q10*F17</f>
        <v>114</v>
      </c>
      <c r="R17" s="153">
        <f>+R10*F17</f>
        <v>120</v>
      </c>
      <c r="S17" s="153">
        <f>+S10*F17</f>
        <v>126</v>
      </c>
      <c r="T17" s="319"/>
      <c r="U17" s="339">
        <f>SUM(H17:S17)</f>
        <v>1170</v>
      </c>
    </row>
    <row r="18" spans="1:24" ht="28.5" customHeight="1" x14ac:dyDescent="0.25">
      <c r="A18" s="27"/>
      <c r="B18" s="30"/>
      <c r="C18" s="10"/>
      <c r="D18" s="10"/>
      <c r="E18" s="10"/>
      <c r="F18" s="10"/>
      <c r="G18" s="93"/>
      <c r="H18" s="184"/>
      <c r="I18" s="184"/>
      <c r="J18" s="184"/>
      <c r="K18" s="184"/>
      <c r="L18" s="184"/>
      <c r="M18" s="184"/>
      <c r="N18" s="184"/>
      <c r="O18" s="184"/>
      <c r="P18" s="184"/>
      <c r="Q18" s="291"/>
      <c r="R18" s="928" t="s">
        <v>59</v>
      </c>
      <c r="S18" s="928"/>
      <c r="T18" s="638"/>
      <c r="U18" s="120">
        <f>SUM(U15:U17)</f>
        <v>4680</v>
      </c>
    </row>
    <row r="19" spans="1:24" ht="28.5" customHeight="1" x14ac:dyDescent="0.25">
      <c r="A19" s="27"/>
      <c r="B19" s="30"/>
      <c r="C19" s="10"/>
      <c r="D19" s="10"/>
      <c r="E19" s="10"/>
      <c r="F19" s="10"/>
      <c r="G19" s="93"/>
      <c r="H19" s="335"/>
      <c r="I19" s="335"/>
      <c r="J19" s="335"/>
      <c r="K19" s="335"/>
      <c r="L19" s="335"/>
      <c r="M19" s="335"/>
      <c r="N19" s="335"/>
      <c r="O19" s="335"/>
      <c r="P19" s="335"/>
      <c r="Q19" s="335"/>
      <c r="R19" s="335"/>
      <c r="S19" s="336"/>
      <c r="T19" s="336"/>
      <c r="U19" s="27"/>
    </row>
    <row r="20" spans="1:24" s="30" customFormat="1" ht="24" customHeight="1" thickBot="1" x14ac:dyDescent="0.3">
      <c r="A20" s="27"/>
      <c r="B20" s="13"/>
      <c r="C20" s="10"/>
      <c r="D20" s="10">
        <f>SUM(D14:D19)</f>
        <v>4</v>
      </c>
      <c r="E20" s="10"/>
      <c r="F20" s="10"/>
      <c r="G20" s="93"/>
      <c r="H20" s="335"/>
      <c r="I20" s="335"/>
      <c r="J20" s="335"/>
      <c r="K20" s="335"/>
      <c r="L20" s="335"/>
      <c r="M20" s="335"/>
      <c r="N20" s="335"/>
      <c r="O20" s="335"/>
      <c r="P20" s="335"/>
      <c r="Q20" s="335"/>
      <c r="R20" s="336"/>
      <c r="S20" s="336"/>
      <c r="T20" s="336"/>
      <c r="U20" s="396"/>
      <c r="V20" s="38"/>
      <c r="W20" s="38"/>
      <c r="X20" s="38"/>
    </row>
    <row r="21" spans="1:24" ht="25.5" customHeight="1" thickBot="1" x14ac:dyDescent="0.3">
      <c r="A21" s="29"/>
      <c r="B21" s="12"/>
      <c r="C21" s="12"/>
      <c r="D21" s="10"/>
      <c r="E21" s="10"/>
      <c r="F21" s="10"/>
      <c r="G21" s="93"/>
      <c r="H21" s="10"/>
      <c r="I21" s="10"/>
      <c r="J21" s="10"/>
      <c r="K21" s="10"/>
      <c r="L21" s="10"/>
      <c r="M21" s="10"/>
      <c r="N21" s="10"/>
      <c r="O21" s="10"/>
      <c r="P21" s="10"/>
      <c r="Q21" s="168"/>
      <c r="R21" s="929" t="s">
        <v>61</v>
      </c>
      <c r="S21" s="930"/>
      <c r="T21" s="337"/>
      <c r="U21" s="180">
        <f>SUM(U18)</f>
        <v>4680</v>
      </c>
    </row>
    <row r="22" spans="1:24" ht="25.5" customHeight="1" x14ac:dyDescent="0.25">
      <c r="A22" s="29"/>
      <c r="B22" s="12"/>
      <c r="C22" s="12"/>
      <c r="D22" s="10"/>
      <c r="E22" s="10"/>
      <c r="F22" s="10"/>
      <c r="G22" s="93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636"/>
      <c r="S22" s="636"/>
      <c r="T22" s="368"/>
      <c r="U22" s="27"/>
    </row>
    <row r="23" spans="1:24" x14ac:dyDescent="0.25">
      <c r="A23" s="29"/>
      <c r="B23" s="12"/>
      <c r="C23" s="12"/>
      <c r="D23" s="10"/>
      <c r="E23" s="10"/>
      <c r="F23" s="10"/>
      <c r="G23" s="93"/>
      <c r="H23" s="93"/>
      <c r="I23" s="93"/>
      <c r="J23" s="93"/>
      <c r="K23" s="93"/>
      <c r="L23" s="10"/>
      <c r="M23" s="10"/>
      <c r="N23" s="10"/>
      <c r="O23" s="10"/>
      <c r="P23" s="10"/>
      <c r="Q23" s="10"/>
      <c r="R23" s="92"/>
      <c r="S23" s="92"/>
      <c r="T23" s="333"/>
      <c r="U23" s="76"/>
      <c r="V23" s="89"/>
      <c r="W23" s="89"/>
      <c r="X23" s="30"/>
    </row>
    <row r="24" spans="1:24" x14ac:dyDescent="0.25">
      <c r="A24" s="29"/>
      <c r="B24" s="12"/>
      <c r="C24" s="12"/>
      <c r="D24" s="10"/>
      <c r="E24" s="10"/>
      <c r="F24" s="10"/>
      <c r="G24" s="93"/>
      <c r="H24" s="90">
        <f>H15+H16+H17</f>
        <v>0</v>
      </c>
      <c r="I24" s="90">
        <f t="shared" ref="I24:S24" si="1">I15+I16+I17</f>
        <v>0</v>
      </c>
      <c r="J24" s="90">
        <f t="shared" si="1"/>
        <v>240</v>
      </c>
      <c r="K24" s="90">
        <f t="shared" si="1"/>
        <v>432</v>
      </c>
      <c r="L24" s="90">
        <f t="shared" si="1"/>
        <v>504</v>
      </c>
      <c r="M24" s="90">
        <f t="shared" si="1"/>
        <v>528</v>
      </c>
      <c r="N24" s="90">
        <f t="shared" si="1"/>
        <v>504</v>
      </c>
      <c r="O24" s="90">
        <f t="shared" si="1"/>
        <v>552</v>
      </c>
      <c r="P24" s="90">
        <f t="shared" si="1"/>
        <v>480</v>
      </c>
      <c r="Q24" s="90">
        <f t="shared" si="1"/>
        <v>456</v>
      </c>
      <c r="R24" s="90">
        <f t="shared" si="1"/>
        <v>480</v>
      </c>
      <c r="S24" s="90">
        <f t="shared" si="1"/>
        <v>504</v>
      </c>
      <c r="T24" s="272"/>
      <c r="U24" s="284">
        <f>SUM(H24:S24)</f>
        <v>4680</v>
      </c>
      <c r="V24" s="89"/>
      <c r="W24" s="89"/>
      <c r="X24" s="30"/>
    </row>
    <row r="25" spans="1:24" x14ac:dyDescent="0.25">
      <c r="A25" s="29"/>
      <c r="B25" s="12"/>
      <c r="C25" s="12"/>
      <c r="D25" s="10"/>
      <c r="E25" s="10"/>
      <c r="F25" s="10"/>
      <c r="G25" s="93"/>
      <c r="H25" s="216"/>
      <c r="I25" s="216"/>
      <c r="J25" s="216"/>
      <c r="K25" s="216"/>
      <c r="L25" s="216"/>
      <c r="M25" s="216"/>
      <c r="N25" s="216"/>
      <c r="O25" s="216"/>
      <c r="P25" s="216"/>
      <c r="Q25" s="216"/>
      <c r="R25" s="216"/>
      <c r="S25" s="216"/>
      <c r="T25" s="334"/>
      <c r="U25" s="189"/>
      <c r="V25" s="89"/>
      <c r="W25" s="89"/>
      <c r="X25" s="30"/>
    </row>
    <row r="26" spans="1:24" x14ac:dyDescent="0.25">
      <c r="A26" s="29"/>
      <c r="B26" s="12"/>
      <c r="C26" s="12"/>
      <c r="D26" s="10"/>
      <c r="E26" s="10"/>
      <c r="F26" s="10"/>
      <c r="G26" s="93"/>
      <c r="H26" s="93"/>
      <c r="I26" s="93"/>
      <c r="J26" s="93"/>
      <c r="K26" s="93"/>
      <c r="L26" s="10"/>
      <c r="M26" s="10"/>
      <c r="N26" s="10"/>
      <c r="O26" s="10"/>
      <c r="P26" s="10"/>
      <c r="Q26" s="10"/>
      <c r="R26" s="92"/>
      <c r="S26" s="92"/>
      <c r="T26" s="333"/>
      <c r="U26" s="76"/>
      <c r="V26" s="89"/>
      <c r="W26" s="89"/>
      <c r="X26" s="30"/>
    </row>
    <row r="27" spans="1:24" x14ac:dyDescent="0.25">
      <c r="A27" s="29"/>
      <c r="B27" s="12"/>
      <c r="C27" s="12"/>
      <c r="D27" s="10"/>
      <c r="E27" s="10"/>
      <c r="F27" s="10"/>
      <c r="G27" s="93"/>
      <c r="H27" s="93"/>
      <c r="I27" s="93"/>
      <c r="J27" s="93"/>
      <c r="K27" s="93"/>
      <c r="L27" s="10"/>
      <c r="M27" s="10"/>
      <c r="N27" s="10"/>
      <c r="O27" s="10"/>
      <c r="P27" s="10"/>
      <c r="Q27" s="10"/>
      <c r="R27" s="92"/>
      <c r="S27" s="92"/>
      <c r="T27" s="333"/>
      <c r="U27" s="76"/>
      <c r="V27" s="89"/>
      <c r="W27" s="89"/>
      <c r="X27" s="30"/>
    </row>
    <row r="28" spans="1:24" ht="21" x14ac:dyDescent="0.35">
      <c r="A28" s="29"/>
      <c r="B28" s="12"/>
      <c r="C28" s="12"/>
      <c r="D28" s="10"/>
      <c r="E28" s="10"/>
      <c r="F28" s="10"/>
      <c r="G28" s="93"/>
      <c r="H28" s="93"/>
      <c r="I28" s="93"/>
      <c r="J28" s="93"/>
      <c r="K28" s="93"/>
      <c r="L28" s="821" t="s">
        <v>192</v>
      </c>
      <c r="M28" s="822"/>
      <c r="N28" s="822"/>
      <c r="O28" s="822"/>
      <c r="P28" s="822"/>
      <c r="Q28" s="823"/>
      <c r="R28" s="92"/>
      <c r="S28" s="92"/>
      <c r="T28" s="333"/>
      <c r="U28" s="76"/>
      <c r="V28" s="89"/>
      <c r="W28" s="89"/>
      <c r="X28" s="30"/>
    </row>
    <row r="29" spans="1:24" x14ac:dyDescent="0.25">
      <c r="A29" s="29"/>
      <c r="C29" s="12"/>
      <c r="D29" s="10"/>
      <c r="E29" s="10"/>
      <c r="F29" s="10"/>
      <c r="G29" s="93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93"/>
      <c r="U29" s="11"/>
    </row>
    <row r="30" spans="1:24" ht="42" customHeight="1" x14ac:dyDescent="0.25">
      <c r="F30" s="177"/>
      <c r="G30" s="177"/>
      <c r="H30" s="177"/>
      <c r="I30" s="863" t="s">
        <v>23</v>
      </c>
      <c r="J30" s="863"/>
      <c r="K30" s="863"/>
      <c r="L30" s="783" t="s">
        <v>2</v>
      </c>
      <c r="M30" s="783"/>
      <c r="N30" s="785" t="s">
        <v>27</v>
      </c>
      <c r="O30" s="785"/>
      <c r="P30" s="89"/>
      <c r="Q30" s="89"/>
      <c r="R30" s="89"/>
      <c r="S30" s="89"/>
      <c r="T30" s="89"/>
      <c r="U30" s="89"/>
      <c r="V30" s="89"/>
      <c r="W30" s="89"/>
    </row>
    <row r="31" spans="1:24" ht="27" customHeight="1" x14ac:dyDescent="0.25">
      <c r="F31" s="178"/>
      <c r="G31" s="178"/>
      <c r="H31" s="178"/>
      <c r="I31" s="892" t="s">
        <v>35</v>
      </c>
      <c r="J31" s="893"/>
      <c r="K31" s="894"/>
      <c r="L31" s="784">
        <f>+D15+D16+D17</f>
        <v>4</v>
      </c>
      <c r="M31" s="784"/>
      <c r="N31" s="862">
        <f>U18</f>
        <v>4680</v>
      </c>
      <c r="O31" s="862"/>
      <c r="P31" s="89"/>
      <c r="Q31" s="89"/>
      <c r="R31" s="89"/>
      <c r="S31" s="89"/>
      <c r="T31" s="89"/>
      <c r="U31" s="89"/>
      <c r="V31" s="89"/>
      <c r="W31" s="89"/>
    </row>
    <row r="32" spans="1:24" ht="21.75" customHeight="1" x14ac:dyDescent="0.25">
      <c r="F32" s="179"/>
      <c r="G32" s="179"/>
      <c r="H32" s="179"/>
      <c r="I32" s="831" t="s">
        <v>55</v>
      </c>
      <c r="J32" s="831"/>
      <c r="K32" s="831"/>
      <c r="L32" s="831">
        <f>SUM(L31)</f>
        <v>4</v>
      </c>
      <c r="M32" s="831"/>
      <c r="N32" s="864">
        <f>SUM(N31:N31)</f>
        <v>4680</v>
      </c>
      <c r="O32" s="864"/>
      <c r="P32" s="89"/>
      <c r="Q32" s="89"/>
      <c r="R32" s="89"/>
      <c r="S32" s="89"/>
      <c r="T32" s="89"/>
      <c r="U32" s="89"/>
      <c r="V32" s="89"/>
      <c r="W32" s="89"/>
    </row>
  </sheetData>
  <mergeCells count="20">
    <mergeCell ref="A1:X1"/>
    <mergeCell ref="A2:X2"/>
    <mergeCell ref="A3:X3"/>
    <mergeCell ref="L28:Q28"/>
    <mergeCell ref="I32:K32"/>
    <mergeCell ref="I31:K31"/>
    <mergeCell ref="A5:X5"/>
    <mergeCell ref="A7:X7"/>
    <mergeCell ref="E9:F9"/>
    <mergeCell ref="E10:F10"/>
    <mergeCell ref="I30:K30"/>
    <mergeCell ref="L31:M31"/>
    <mergeCell ref="L32:M32"/>
    <mergeCell ref="R18:S18"/>
    <mergeCell ref="R21:S21"/>
    <mergeCell ref="N30:O30"/>
    <mergeCell ref="N31:O31"/>
    <mergeCell ref="N32:O32"/>
    <mergeCell ref="L30:M30"/>
    <mergeCell ref="F11:G11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9"/>
  <sheetViews>
    <sheetView zoomScale="80" zoomScaleNormal="80" workbookViewId="0">
      <selection activeCell="D44" sqref="D44"/>
    </sheetView>
  </sheetViews>
  <sheetFormatPr baseColWidth="10" defaultColWidth="11.42578125" defaultRowHeight="15" x14ac:dyDescent="0.25"/>
  <cols>
    <col min="1" max="1" width="8.5703125" style="38" customWidth="1"/>
    <col min="2" max="2" width="23.7109375" style="38" customWidth="1"/>
    <col min="3" max="3" width="15.5703125" style="38" customWidth="1"/>
    <col min="4" max="4" width="12" style="38" customWidth="1"/>
    <col min="5" max="5" width="12.85546875" style="38" customWidth="1"/>
    <col min="6" max="6" width="13.42578125" style="38" customWidth="1"/>
    <col min="7" max="7" width="1.42578125" style="87" customWidth="1"/>
    <col min="8" max="19" width="8.5703125" style="38" customWidth="1"/>
    <col min="20" max="20" width="1.28515625" style="87" customWidth="1"/>
    <col min="21" max="21" width="14" style="38" customWidth="1"/>
    <col min="22" max="22" width="12.28515625" style="38" customWidth="1"/>
    <col min="23" max="23" width="13.140625" style="38" customWidth="1"/>
    <col min="24" max="24" width="13.5703125" style="38" customWidth="1"/>
    <col min="25" max="16384" width="11.42578125" style="38"/>
  </cols>
  <sheetData>
    <row r="1" spans="1:27" ht="18" x14ac:dyDescent="0.25">
      <c r="A1" s="764" t="s">
        <v>24</v>
      </c>
      <c r="B1" s="764"/>
      <c r="C1" s="764"/>
      <c r="D1" s="764"/>
      <c r="E1" s="764"/>
      <c r="F1" s="764"/>
      <c r="G1" s="764"/>
      <c r="H1" s="764"/>
      <c r="I1" s="764"/>
      <c r="J1" s="764"/>
      <c r="K1" s="764"/>
      <c r="L1" s="764"/>
      <c r="M1" s="764"/>
      <c r="N1" s="764"/>
      <c r="O1" s="764"/>
      <c r="P1" s="764"/>
      <c r="Q1" s="764"/>
      <c r="R1" s="764"/>
      <c r="S1" s="764"/>
      <c r="T1" s="764"/>
      <c r="U1" s="764"/>
      <c r="V1" s="764"/>
      <c r="W1" s="764"/>
      <c r="X1" s="764"/>
      <c r="Y1" s="764"/>
    </row>
    <row r="2" spans="1:27" ht="15.75" x14ac:dyDescent="0.25">
      <c r="A2" s="765" t="s">
        <v>25</v>
      </c>
      <c r="B2" s="765"/>
      <c r="C2" s="765"/>
      <c r="D2" s="765"/>
      <c r="E2" s="765"/>
      <c r="F2" s="765"/>
      <c r="G2" s="765"/>
      <c r="H2" s="765"/>
      <c r="I2" s="765"/>
      <c r="J2" s="765"/>
      <c r="K2" s="765"/>
      <c r="L2" s="765"/>
      <c r="M2" s="765"/>
      <c r="N2" s="765"/>
      <c r="O2" s="765"/>
      <c r="P2" s="765"/>
      <c r="Q2" s="765"/>
      <c r="R2" s="765"/>
      <c r="S2" s="765"/>
      <c r="T2" s="765"/>
      <c r="U2" s="765"/>
      <c r="V2" s="765"/>
      <c r="W2" s="765"/>
      <c r="X2" s="765"/>
      <c r="Y2" s="765"/>
    </row>
    <row r="3" spans="1:27" x14ac:dyDescent="0.25">
      <c r="A3" s="766" t="s">
        <v>322</v>
      </c>
      <c r="B3" s="766"/>
      <c r="C3" s="766"/>
      <c r="D3" s="766"/>
      <c r="E3" s="766"/>
      <c r="F3" s="766"/>
      <c r="G3" s="766"/>
      <c r="H3" s="766"/>
      <c r="I3" s="766"/>
      <c r="J3" s="766"/>
      <c r="K3" s="766"/>
      <c r="L3" s="766"/>
      <c r="M3" s="766"/>
      <c r="N3" s="766"/>
      <c r="O3" s="766"/>
      <c r="P3" s="766"/>
      <c r="Q3" s="766"/>
      <c r="R3" s="766"/>
      <c r="S3" s="766"/>
      <c r="T3" s="766"/>
      <c r="U3" s="766"/>
      <c r="V3" s="766"/>
      <c r="W3" s="766"/>
      <c r="X3" s="766"/>
      <c r="Y3" s="766"/>
    </row>
    <row r="4" spans="1:27" x14ac:dyDescent="0.25">
      <c r="A4" s="23"/>
      <c r="B4" s="25"/>
      <c r="C4" s="25"/>
      <c r="D4" s="25"/>
      <c r="E4" s="25"/>
      <c r="F4" s="25"/>
      <c r="G4" s="26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5"/>
      <c r="U4" s="25"/>
      <c r="V4" s="25"/>
      <c r="W4" s="25"/>
      <c r="X4" s="25"/>
      <c r="Y4" s="25"/>
    </row>
    <row r="5" spans="1:27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  <c r="Y5" s="776"/>
      <c r="Z5" s="95"/>
      <c r="AA5" s="95"/>
    </row>
    <row r="7" spans="1:27" ht="21" x14ac:dyDescent="0.35">
      <c r="A7" s="777" t="s">
        <v>234</v>
      </c>
      <c r="B7" s="777"/>
      <c r="C7" s="777"/>
      <c r="D7" s="777"/>
      <c r="E7" s="777"/>
      <c r="F7" s="777"/>
      <c r="G7" s="777"/>
      <c r="H7" s="777"/>
      <c r="I7" s="777"/>
      <c r="J7" s="777"/>
      <c r="K7" s="777"/>
      <c r="L7" s="777"/>
      <c r="M7" s="777"/>
      <c r="N7" s="777"/>
      <c r="O7" s="777"/>
      <c r="P7" s="777"/>
      <c r="Q7" s="777"/>
      <c r="R7" s="777"/>
      <c r="S7" s="777"/>
      <c r="T7" s="777"/>
      <c r="U7" s="777"/>
      <c r="V7" s="777"/>
      <c r="W7" s="777"/>
      <c r="X7" s="777"/>
      <c r="Y7" s="777"/>
    </row>
    <row r="8" spans="1:27" x14ac:dyDescent="0.25">
      <c r="B8" s="17"/>
      <c r="C8" s="17"/>
      <c r="D8" s="17"/>
      <c r="E8" s="17"/>
      <c r="F8" s="17"/>
      <c r="G8" s="266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266"/>
      <c r="U8" s="17"/>
    </row>
    <row r="9" spans="1:27" ht="22.5" x14ac:dyDescent="0.25">
      <c r="B9" s="40"/>
      <c r="F9" s="285" t="s">
        <v>29</v>
      </c>
      <c r="G9" s="310"/>
      <c r="H9" s="250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59" t="s">
        <v>111</v>
      </c>
      <c r="T9" s="323"/>
      <c r="U9" s="200" t="s">
        <v>232</v>
      </c>
      <c r="V9" s="41"/>
    </row>
    <row r="10" spans="1:27" ht="22.5" customHeight="1" x14ac:dyDescent="0.25">
      <c r="B10" s="40"/>
      <c r="F10" s="286" t="s">
        <v>30</v>
      </c>
      <c r="G10" s="311"/>
      <c r="H10" s="309">
        <v>0</v>
      </c>
      <c r="I10" s="153">
        <v>0</v>
      </c>
      <c r="J10" s="153">
        <v>10</v>
      </c>
      <c r="K10" s="153">
        <v>18</v>
      </c>
      <c r="L10" s="153">
        <v>21</v>
      </c>
      <c r="M10" s="153">
        <v>22</v>
      </c>
      <c r="N10" s="153">
        <v>21</v>
      </c>
      <c r="O10" s="153">
        <v>23</v>
      </c>
      <c r="P10" s="153">
        <v>20</v>
      </c>
      <c r="Q10" s="153">
        <v>19</v>
      </c>
      <c r="R10" s="153">
        <v>20</v>
      </c>
      <c r="S10" s="322">
        <v>21</v>
      </c>
      <c r="T10" s="324"/>
      <c r="U10" s="304">
        <f>SUM(H10:S10)</f>
        <v>195</v>
      </c>
      <c r="V10" s="41"/>
    </row>
    <row r="11" spans="1:27" x14ac:dyDescent="0.25">
      <c r="F11" s="931"/>
      <c r="G11" s="931"/>
    </row>
    <row r="13" spans="1:27" ht="33" customHeight="1" x14ac:dyDescent="0.25">
      <c r="A13" s="241" t="s">
        <v>20</v>
      </c>
      <c r="B13" s="133" t="s">
        <v>97</v>
      </c>
      <c r="C13" s="242" t="s">
        <v>1</v>
      </c>
      <c r="D13" s="243" t="s">
        <v>2</v>
      </c>
      <c r="E13" s="243" t="s">
        <v>3</v>
      </c>
      <c r="F13" s="243" t="s">
        <v>4</v>
      </c>
      <c r="G13" s="269"/>
      <c r="H13" s="244" t="s">
        <v>101</v>
      </c>
      <c r="I13" s="200" t="s">
        <v>102</v>
      </c>
      <c r="J13" s="200" t="s">
        <v>103</v>
      </c>
      <c r="K13" s="200" t="s">
        <v>104</v>
      </c>
      <c r="L13" s="200" t="s">
        <v>105</v>
      </c>
      <c r="M13" s="200" t="s">
        <v>106</v>
      </c>
      <c r="N13" s="200" t="s">
        <v>107</v>
      </c>
      <c r="O13" s="200" t="s">
        <v>108</v>
      </c>
      <c r="P13" s="200" t="s">
        <v>109</v>
      </c>
      <c r="Q13" s="200" t="s">
        <v>110</v>
      </c>
      <c r="R13" s="200" t="s">
        <v>5</v>
      </c>
      <c r="S13" s="251" t="s">
        <v>111</v>
      </c>
      <c r="T13" s="276"/>
      <c r="U13" s="134" t="s">
        <v>26</v>
      </c>
    </row>
    <row r="14" spans="1:27" ht="19.5" customHeight="1" x14ac:dyDescent="0.25">
      <c r="A14" s="162"/>
      <c r="B14" s="498" t="s">
        <v>56</v>
      </c>
      <c r="C14" s="162"/>
      <c r="D14" s="163"/>
      <c r="E14" s="163"/>
      <c r="F14" s="163"/>
      <c r="G14" s="314"/>
      <c r="H14" s="312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325"/>
      <c r="T14" s="327"/>
      <c r="U14" s="132"/>
    </row>
    <row r="15" spans="1:27" ht="30" customHeight="1" x14ac:dyDescent="0.25">
      <c r="A15" s="616">
        <v>1</v>
      </c>
      <c r="B15" s="292" t="s">
        <v>285</v>
      </c>
      <c r="C15" s="44" t="s">
        <v>235</v>
      </c>
      <c r="D15" s="619">
        <v>1</v>
      </c>
      <c r="E15" s="619">
        <v>7</v>
      </c>
      <c r="F15" s="619">
        <v>7</v>
      </c>
      <c r="G15" s="315"/>
      <c r="H15" s="309">
        <f>+H10*F15</f>
        <v>0</v>
      </c>
      <c r="I15" s="153">
        <f>+I10*F15</f>
        <v>0</v>
      </c>
      <c r="J15" s="153">
        <f>+J10*F15</f>
        <v>70</v>
      </c>
      <c r="K15" s="153">
        <f>+K10*F15</f>
        <v>126</v>
      </c>
      <c r="L15" s="153">
        <f t="shared" ref="L15:S15" si="0">$F$15*L10</f>
        <v>147</v>
      </c>
      <c r="M15" s="153">
        <f t="shared" si="0"/>
        <v>154</v>
      </c>
      <c r="N15" s="153">
        <f t="shared" si="0"/>
        <v>147</v>
      </c>
      <c r="O15" s="153">
        <f t="shared" si="0"/>
        <v>161</v>
      </c>
      <c r="P15" s="153">
        <f t="shared" si="0"/>
        <v>140</v>
      </c>
      <c r="Q15" s="153">
        <f t="shared" si="0"/>
        <v>133</v>
      </c>
      <c r="R15" s="153">
        <f>$F$15*R10</f>
        <v>140</v>
      </c>
      <c r="S15" s="322">
        <f t="shared" si="0"/>
        <v>147</v>
      </c>
      <c r="T15" s="324"/>
      <c r="U15" s="98">
        <f>SUM(H15:S15)</f>
        <v>1365</v>
      </c>
    </row>
    <row r="16" spans="1:27" s="164" customFormat="1" ht="7.5" customHeight="1" x14ac:dyDescent="0.25">
      <c r="A16" s="207"/>
      <c r="B16" s="287"/>
      <c r="C16" s="240"/>
      <c r="D16" s="157"/>
      <c r="E16" s="157"/>
      <c r="F16" s="157"/>
      <c r="G16" s="315"/>
      <c r="H16" s="306"/>
      <c r="I16" s="304"/>
      <c r="J16" s="304"/>
      <c r="K16" s="304"/>
      <c r="L16" s="304"/>
      <c r="M16" s="304"/>
      <c r="N16" s="304"/>
      <c r="O16" s="304"/>
      <c r="P16" s="304"/>
      <c r="Q16" s="304"/>
      <c r="R16" s="305"/>
      <c r="S16" s="326"/>
      <c r="T16" s="324"/>
      <c r="U16" s="208"/>
      <c r="V16" s="38"/>
      <c r="W16" s="38"/>
      <c r="X16" s="38"/>
    </row>
    <row r="17" spans="1:25" ht="21" customHeight="1" x14ac:dyDescent="0.25">
      <c r="A17" s="182"/>
      <c r="B17" s="290"/>
      <c r="C17" s="167"/>
      <c r="D17" s="167"/>
      <c r="E17" s="167"/>
      <c r="F17" s="167"/>
      <c r="G17" s="307"/>
      <c r="H17" s="184"/>
      <c r="I17" s="184"/>
      <c r="J17" s="184"/>
      <c r="K17" s="184"/>
      <c r="L17" s="184"/>
      <c r="M17" s="184"/>
      <c r="N17" s="184"/>
      <c r="O17" s="184"/>
      <c r="P17" s="184"/>
      <c r="Q17" s="291"/>
      <c r="R17" s="932" t="s">
        <v>116</v>
      </c>
      <c r="S17" s="933"/>
      <c r="T17" s="328"/>
      <c r="U17" s="625">
        <f>SUM(U15:U16)</f>
        <v>1365</v>
      </c>
    </row>
    <row r="18" spans="1:25" s="87" customFormat="1" ht="21" customHeight="1" x14ac:dyDescent="0.25">
      <c r="A18" s="293"/>
      <c r="B18" s="294"/>
      <c r="C18" s="229"/>
      <c r="D18" s="229"/>
      <c r="E18" s="229"/>
      <c r="F18" s="229"/>
      <c r="G18" s="307"/>
      <c r="H18" s="274"/>
      <c r="I18" s="274"/>
      <c r="J18" s="274"/>
      <c r="K18" s="274"/>
      <c r="L18" s="274"/>
      <c r="M18" s="274"/>
      <c r="N18" s="274"/>
      <c r="O18" s="274"/>
      <c r="P18" s="274"/>
      <c r="Q18" s="274"/>
      <c r="R18" s="627"/>
      <c r="S18" s="627"/>
      <c r="T18" s="320"/>
      <c r="U18" s="227"/>
      <c r="V18" s="38"/>
      <c r="W18" s="38"/>
      <c r="X18" s="38"/>
    </row>
    <row r="19" spans="1:25" ht="33" customHeight="1" x14ac:dyDescent="0.25">
      <c r="A19" s="241" t="s">
        <v>20</v>
      </c>
      <c r="B19" s="133" t="s">
        <v>97</v>
      </c>
      <c r="C19" s="242" t="s">
        <v>1</v>
      </c>
      <c r="D19" s="243" t="s">
        <v>2</v>
      </c>
      <c r="E19" s="243" t="s">
        <v>3</v>
      </c>
      <c r="F19" s="243" t="s">
        <v>4</v>
      </c>
      <c r="G19" s="269"/>
      <c r="H19" s="244" t="s">
        <v>101</v>
      </c>
      <c r="I19" s="200" t="s">
        <v>102</v>
      </c>
      <c r="J19" s="200" t="s">
        <v>103</v>
      </c>
      <c r="K19" s="200" t="s">
        <v>104</v>
      </c>
      <c r="L19" s="200" t="s">
        <v>105</v>
      </c>
      <c r="M19" s="200" t="s">
        <v>106</v>
      </c>
      <c r="N19" s="200" t="s">
        <v>107</v>
      </c>
      <c r="O19" s="200" t="s">
        <v>108</v>
      </c>
      <c r="P19" s="200" t="s">
        <v>109</v>
      </c>
      <c r="Q19" s="200" t="s">
        <v>110</v>
      </c>
      <c r="R19" s="200" t="s">
        <v>5</v>
      </c>
      <c r="S19" s="251" t="s">
        <v>111</v>
      </c>
      <c r="T19" s="276"/>
      <c r="U19" s="134" t="s">
        <v>26</v>
      </c>
    </row>
    <row r="20" spans="1:25" ht="19.5" customHeight="1" x14ac:dyDescent="0.25">
      <c r="A20" s="130"/>
      <c r="B20" s="700" t="s">
        <v>15</v>
      </c>
      <c r="C20" s="130"/>
      <c r="D20" s="131"/>
      <c r="E20" s="131"/>
      <c r="F20" s="131"/>
      <c r="G20" s="314"/>
      <c r="H20" s="618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617"/>
      <c r="T20" s="327"/>
      <c r="U20" s="132"/>
    </row>
    <row r="21" spans="1:25" ht="79.5" customHeight="1" x14ac:dyDescent="0.25">
      <c r="A21" s="622">
        <v>2</v>
      </c>
      <c r="B21" s="635" t="s">
        <v>289</v>
      </c>
      <c r="C21" s="44" t="s">
        <v>235</v>
      </c>
      <c r="D21" s="619">
        <v>1</v>
      </c>
      <c r="E21" s="619">
        <v>7</v>
      </c>
      <c r="F21" s="619">
        <f>D21*E21</f>
        <v>7</v>
      </c>
      <c r="G21" s="315"/>
      <c r="H21" s="309">
        <f>+H10*F21</f>
        <v>0</v>
      </c>
      <c r="I21" s="153">
        <f>+I10*F21</f>
        <v>0</v>
      </c>
      <c r="J21" s="153">
        <f>+J10*F21</f>
        <v>70</v>
      </c>
      <c r="K21" s="153">
        <f>+K10*F21</f>
        <v>126</v>
      </c>
      <c r="L21" s="153">
        <f>+L10*F21</f>
        <v>147</v>
      </c>
      <c r="M21" s="153">
        <f t="shared" ref="M21:S21" si="1">$F$21*M10</f>
        <v>154</v>
      </c>
      <c r="N21" s="153">
        <f t="shared" si="1"/>
        <v>147</v>
      </c>
      <c r="O21" s="153">
        <f t="shared" si="1"/>
        <v>161</v>
      </c>
      <c r="P21" s="153">
        <f t="shared" si="1"/>
        <v>140</v>
      </c>
      <c r="Q21" s="153">
        <f t="shared" si="1"/>
        <v>133</v>
      </c>
      <c r="R21" s="153">
        <f t="shared" si="1"/>
        <v>140</v>
      </c>
      <c r="S21" s="322">
        <f t="shared" si="1"/>
        <v>147</v>
      </c>
      <c r="T21" s="324"/>
      <c r="U21" s="98">
        <f>SUM(H21:S21)</f>
        <v>1365</v>
      </c>
    </row>
    <row r="22" spans="1:25" ht="21" customHeight="1" x14ac:dyDescent="0.25">
      <c r="A22" s="182"/>
      <c r="B22" s="290"/>
      <c r="C22" s="167"/>
      <c r="D22" s="167"/>
      <c r="E22" s="167"/>
      <c r="F22" s="167"/>
      <c r="G22" s="307"/>
      <c r="H22" s="184"/>
      <c r="I22" s="184"/>
      <c r="J22" s="184"/>
      <c r="K22" s="184"/>
      <c r="L22" s="184"/>
      <c r="M22" s="184"/>
      <c r="N22" s="184"/>
      <c r="O22" s="184"/>
      <c r="P22" s="184"/>
      <c r="Q22" s="291"/>
      <c r="R22" s="932" t="s">
        <v>117</v>
      </c>
      <c r="S22" s="933"/>
      <c r="T22" s="328"/>
      <c r="U22" s="625">
        <f>SUM(U21)</f>
        <v>1365</v>
      </c>
    </row>
    <row r="23" spans="1:25" s="87" customFormat="1" ht="21" customHeight="1" x14ac:dyDescent="0.25">
      <c r="A23" s="293"/>
      <c r="B23" s="294"/>
      <c r="C23" s="229"/>
      <c r="D23" s="229"/>
      <c r="E23" s="229"/>
      <c r="F23" s="229"/>
      <c r="G23" s="307"/>
      <c r="H23" s="274"/>
      <c r="I23" s="274"/>
      <c r="J23" s="274"/>
      <c r="K23" s="274"/>
      <c r="L23" s="274"/>
      <c r="M23" s="274"/>
      <c r="N23" s="274"/>
      <c r="O23" s="274"/>
      <c r="P23" s="274"/>
      <c r="Q23" s="274"/>
      <c r="R23" s="627"/>
      <c r="S23" s="627"/>
      <c r="T23" s="320"/>
      <c r="U23" s="227"/>
      <c r="V23" s="38"/>
      <c r="W23" s="38"/>
      <c r="X23" s="38"/>
    </row>
    <row r="24" spans="1:25" ht="33" customHeight="1" x14ac:dyDescent="0.25">
      <c r="A24" s="241" t="s">
        <v>20</v>
      </c>
      <c r="B24" s="133" t="s">
        <v>97</v>
      </c>
      <c r="C24" s="242" t="s">
        <v>1</v>
      </c>
      <c r="D24" s="243" t="s">
        <v>2</v>
      </c>
      <c r="E24" s="243" t="s">
        <v>3</v>
      </c>
      <c r="F24" s="243" t="s">
        <v>4</v>
      </c>
      <c r="G24" s="269"/>
      <c r="H24" s="244" t="s">
        <v>101</v>
      </c>
      <c r="I24" s="200" t="s">
        <v>102</v>
      </c>
      <c r="J24" s="200" t="s">
        <v>103</v>
      </c>
      <c r="K24" s="200" t="s">
        <v>104</v>
      </c>
      <c r="L24" s="200" t="s">
        <v>105</v>
      </c>
      <c r="M24" s="200" t="s">
        <v>106</v>
      </c>
      <c r="N24" s="200" t="s">
        <v>107</v>
      </c>
      <c r="O24" s="200" t="s">
        <v>108</v>
      </c>
      <c r="P24" s="200" t="s">
        <v>109</v>
      </c>
      <c r="Q24" s="200" t="s">
        <v>110</v>
      </c>
      <c r="R24" s="200" t="s">
        <v>5</v>
      </c>
      <c r="S24" s="251" t="s">
        <v>111</v>
      </c>
      <c r="T24" s="276"/>
      <c r="U24" s="134" t="s">
        <v>26</v>
      </c>
    </row>
    <row r="25" spans="1:25" ht="19.5" customHeight="1" x14ac:dyDescent="0.25">
      <c r="A25" s="130"/>
      <c r="B25" s="700" t="s">
        <v>18</v>
      </c>
      <c r="C25" s="130"/>
      <c r="D25" s="131"/>
      <c r="E25" s="131"/>
      <c r="F25" s="131"/>
      <c r="G25" s="314"/>
      <c r="H25" s="618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617"/>
      <c r="T25" s="327"/>
      <c r="U25" s="132"/>
    </row>
    <row r="26" spans="1:25" ht="90" x14ac:dyDescent="0.25">
      <c r="A26" s="621">
        <v>3</v>
      </c>
      <c r="B26" s="210" t="s">
        <v>286</v>
      </c>
      <c r="C26" s="44" t="s">
        <v>235</v>
      </c>
      <c r="D26" s="619">
        <v>2</v>
      </c>
      <c r="E26" s="619">
        <v>7</v>
      </c>
      <c r="F26" s="619">
        <v>7</v>
      </c>
      <c r="G26" s="315"/>
      <c r="H26" s="309">
        <f>+H10*F26</f>
        <v>0</v>
      </c>
      <c r="I26" s="153">
        <f>+I10*F26</f>
        <v>0</v>
      </c>
      <c r="J26" s="153">
        <f>+J10*F26</f>
        <v>70</v>
      </c>
      <c r="K26" s="153">
        <f>+K10*F26</f>
        <v>126</v>
      </c>
      <c r="L26" s="153">
        <f t="shared" ref="L26:S26" si="2">$F$26*L10</f>
        <v>147</v>
      </c>
      <c r="M26" s="153">
        <f t="shared" si="2"/>
        <v>154</v>
      </c>
      <c r="N26" s="153">
        <f t="shared" si="2"/>
        <v>147</v>
      </c>
      <c r="O26" s="153">
        <f t="shared" si="2"/>
        <v>161</v>
      </c>
      <c r="P26" s="153">
        <f t="shared" si="2"/>
        <v>140</v>
      </c>
      <c r="Q26" s="153">
        <f t="shared" si="2"/>
        <v>133</v>
      </c>
      <c r="R26" s="153">
        <f t="shared" si="2"/>
        <v>140</v>
      </c>
      <c r="S26" s="322">
        <f t="shared" si="2"/>
        <v>147</v>
      </c>
      <c r="T26" s="324"/>
      <c r="U26" s="98">
        <f>SUM(H26:S26)</f>
        <v>1365</v>
      </c>
    </row>
    <row r="27" spans="1:25" ht="21" customHeight="1" x14ac:dyDescent="0.25">
      <c r="A27" s="182"/>
      <c r="B27" s="290"/>
      <c r="C27" s="167"/>
      <c r="D27" s="167"/>
      <c r="E27" s="167"/>
      <c r="F27" s="167"/>
      <c r="G27" s="307"/>
      <c r="H27" s="184"/>
      <c r="I27" s="184"/>
      <c r="J27" s="184"/>
      <c r="K27" s="184"/>
      <c r="L27" s="184"/>
      <c r="M27" s="184"/>
      <c r="N27" s="184"/>
      <c r="O27" s="184"/>
      <c r="P27" s="184"/>
      <c r="Q27" s="291"/>
      <c r="R27" s="932" t="s">
        <v>94</v>
      </c>
      <c r="S27" s="933"/>
      <c r="T27" s="328"/>
      <c r="U27" s="98">
        <f>SUM(U26)</f>
        <v>1365</v>
      </c>
    </row>
    <row r="28" spans="1:25" s="87" customFormat="1" ht="21" customHeight="1" x14ac:dyDescent="0.25">
      <c r="A28" s="293"/>
      <c r="B28" s="294"/>
      <c r="C28" s="229"/>
      <c r="D28" s="229"/>
      <c r="E28" s="229"/>
      <c r="F28" s="229"/>
      <c r="G28" s="307"/>
      <c r="H28" s="274"/>
      <c r="I28" s="274"/>
      <c r="J28" s="274"/>
      <c r="K28" s="274"/>
      <c r="L28" s="274"/>
      <c r="M28" s="274"/>
      <c r="N28" s="274"/>
      <c r="O28" s="274"/>
      <c r="P28" s="274"/>
      <c r="Q28" s="274"/>
      <c r="R28" s="627"/>
      <c r="S28" s="627"/>
      <c r="T28" s="320"/>
      <c r="U28" s="227"/>
      <c r="V28" s="38"/>
      <c r="W28" s="38"/>
      <c r="X28" s="38"/>
    </row>
    <row r="29" spans="1:25" ht="33" customHeight="1" x14ac:dyDescent="0.25">
      <c r="A29" s="241" t="s">
        <v>20</v>
      </c>
      <c r="B29" s="133" t="s">
        <v>97</v>
      </c>
      <c r="C29" s="242" t="s">
        <v>1</v>
      </c>
      <c r="D29" s="243" t="s">
        <v>2</v>
      </c>
      <c r="E29" s="243" t="s">
        <v>3</v>
      </c>
      <c r="F29" s="243" t="s">
        <v>4</v>
      </c>
      <c r="G29" s="269"/>
      <c r="H29" s="244" t="s">
        <v>101</v>
      </c>
      <c r="I29" s="200" t="s">
        <v>102</v>
      </c>
      <c r="J29" s="200" t="s">
        <v>103</v>
      </c>
      <c r="K29" s="200" t="s">
        <v>104</v>
      </c>
      <c r="L29" s="200" t="s">
        <v>105</v>
      </c>
      <c r="M29" s="200" t="s">
        <v>106</v>
      </c>
      <c r="N29" s="200" t="s">
        <v>107</v>
      </c>
      <c r="O29" s="200" t="s">
        <v>108</v>
      </c>
      <c r="P29" s="200" t="s">
        <v>109</v>
      </c>
      <c r="Q29" s="200" t="s">
        <v>110</v>
      </c>
      <c r="R29" s="200" t="s">
        <v>5</v>
      </c>
      <c r="S29" s="251" t="s">
        <v>111</v>
      </c>
      <c r="T29" s="276"/>
      <c r="U29" s="134" t="s">
        <v>26</v>
      </c>
    </row>
    <row r="30" spans="1:25" ht="19.5" customHeight="1" x14ac:dyDescent="0.25">
      <c r="A30" s="130"/>
      <c r="B30" s="700" t="s">
        <v>236</v>
      </c>
      <c r="C30" s="130"/>
      <c r="D30" s="131"/>
      <c r="E30" s="131"/>
      <c r="F30" s="131"/>
      <c r="G30" s="314"/>
      <c r="H30" s="618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617"/>
      <c r="T30" s="327"/>
      <c r="U30" s="132"/>
      <c r="Y30" s="164"/>
    </row>
    <row r="31" spans="1:25" ht="60" x14ac:dyDescent="0.25">
      <c r="A31" s="624">
        <v>4</v>
      </c>
      <c r="B31" s="210" t="s">
        <v>287</v>
      </c>
      <c r="C31" s="44" t="s">
        <v>235</v>
      </c>
      <c r="D31" s="619">
        <v>1</v>
      </c>
      <c r="E31" s="619">
        <v>7</v>
      </c>
      <c r="F31" s="619">
        <f>D31*E31</f>
        <v>7</v>
      </c>
      <c r="G31" s="315"/>
      <c r="H31" s="309">
        <f>+H10*F31</f>
        <v>0</v>
      </c>
      <c r="I31" s="153">
        <f>+I10*F31</f>
        <v>0</v>
      </c>
      <c r="J31" s="153">
        <f>+J10*F31</f>
        <v>70</v>
      </c>
      <c r="K31" s="153">
        <f>+K10*F31</f>
        <v>126</v>
      </c>
      <c r="L31" s="153">
        <f t="shared" ref="L31:S31" si="3">$F$31*L10</f>
        <v>147</v>
      </c>
      <c r="M31" s="153">
        <f t="shared" si="3"/>
        <v>154</v>
      </c>
      <c r="N31" s="153">
        <f t="shared" si="3"/>
        <v>147</v>
      </c>
      <c r="O31" s="153">
        <f t="shared" si="3"/>
        <v>161</v>
      </c>
      <c r="P31" s="153">
        <f t="shared" si="3"/>
        <v>140</v>
      </c>
      <c r="Q31" s="153">
        <f t="shared" si="3"/>
        <v>133</v>
      </c>
      <c r="R31" s="153">
        <f t="shared" si="3"/>
        <v>140</v>
      </c>
      <c r="S31" s="322">
        <f t="shared" si="3"/>
        <v>147</v>
      </c>
      <c r="T31" s="324"/>
      <c r="U31" s="98">
        <f>SUM(H31:S31)</f>
        <v>1365</v>
      </c>
    </row>
    <row r="32" spans="1:25" s="164" customFormat="1" ht="6" customHeight="1" x14ac:dyDescent="0.25">
      <c r="A32" s="332"/>
      <c r="B32" s="287"/>
      <c r="C32" s="240"/>
      <c r="D32" s="157"/>
      <c r="E32" s="157"/>
      <c r="F32" s="157"/>
      <c r="G32" s="315"/>
      <c r="H32" s="289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288"/>
      <c r="T32" s="329"/>
      <c r="U32" s="208"/>
      <c r="V32" s="103"/>
      <c r="W32" s="103"/>
      <c r="X32" s="103"/>
    </row>
    <row r="33" spans="1:24" ht="60" x14ac:dyDescent="0.25">
      <c r="A33" s="621">
        <v>5</v>
      </c>
      <c r="B33" s="210" t="s">
        <v>288</v>
      </c>
      <c r="C33" s="44" t="s">
        <v>235</v>
      </c>
      <c r="D33" s="619">
        <v>1</v>
      </c>
      <c r="E33" s="619">
        <v>7</v>
      </c>
      <c r="F33" s="619">
        <v>7</v>
      </c>
      <c r="G33" s="315"/>
      <c r="H33" s="309">
        <f>+H10*F33</f>
        <v>0</v>
      </c>
      <c r="I33" s="153">
        <f>+I10*F33</f>
        <v>0</v>
      </c>
      <c r="J33" s="153">
        <f>+J10*F33</f>
        <v>70</v>
      </c>
      <c r="K33" s="153">
        <f>+K10*F33</f>
        <v>126</v>
      </c>
      <c r="L33" s="153">
        <f t="shared" ref="L33:S33" si="4">$F$33*L10</f>
        <v>147</v>
      </c>
      <c r="M33" s="153">
        <f t="shared" si="4"/>
        <v>154</v>
      </c>
      <c r="N33" s="153">
        <f t="shared" si="4"/>
        <v>147</v>
      </c>
      <c r="O33" s="153">
        <f t="shared" si="4"/>
        <v>161</v>
      </c>
      <c r="P33" s="153">
        <f t="shared" si="4"/>
        <v>140</v>
      </c>
      <c r="Q33" s="153">
        <f t="shared" si="4"/>
        <v>133</v>
      </c>
      <c r="R33" s="153">
        <f t="shared" si="4"/>
        <v>140</v>
      </c>
      <c r="S33" s="322">
        <f t="shared" si="4"/>
        <v>147</v>
      </c>
      <c r="T33" s="324"/>
      <c r="U33" s="98">
        <f>SUM(H33:S33)</f>
        <v>1365</v>
      </c>
    </row>
    <row r="34" spans="1:24" ht="18.75" customHeight="1" x14ac:dyDescent="0.25">
      <c r="A34" s="148"/>
      <c r="B34" s="169"/>
      <c r="C34" s="167"/>
      <c r="D34" s="167"/>
      <c r="E34" s="167"/>
      <c r="F34" s="167"/>
      <c r="G34" s="93"/>
      <c r="H34" s="167"/>
      <c r="I34" s="167"/>
      <c r="J34" s="167"/>
      <c r="K34" s="167"/>
      <c r="L34" s="167"/>
      <c r="M34" s="167"/>
      <c r="N34" s="167"/>
      <c r="O34" s="167"/>
      <c r="P34" s="167"/>
      <c r="Q34" s="234"/>
      <c r="R34" s="934" t="s">
        <v>237</v>
      </c>
      <c r="S34" s="935"/>
      <c r="T34" s="330"/>
      <c r="U34" s="620">
        <f>SUM(U31:U33)</f>
        <v>2730</v>
      </c>
    </row>
    <row r="35" spans="1:24" ht="18.75" customHeight="1" x14ac:dyDescent="0.25">
      <c r="A35" s="30"/>
      <c r="B35" s="634"/>
      <c r="C35" s="10"/>
      <c r="D35" s="10"/>
      <c r="E35" s="10"/>
      <c r="F35" s="10"/>
      <c r="G35" s="93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628"/>
      <c r="S35" s="628"/>
      <c r="T35" s="461"/>
      <c r="U35" s="165"/>
    </row>
    <row r="36" spans="1:24" ht="33" customHeight="1" x14ac:dyDescent="0.25">
      <c r="A36" s="241" t="s">
        <v>20</v>
      </c>
      <c r="B36" s="133" t="s">
        <v>97</v>
      </c>
      <c r="C36" s="242" t="s">
        <v>1</v>
      </c>
      <c r="D36" s="243" t="s">
        <v>2</v>
      </c>
      <c r="E36" s="243" t="s">
        <v>3</v>
      </c>
      <c r="F36" s="243" t="s">
        <v>4</v>
      </c>
      <c r="G36" s="269"/>
      <c r="H36" s="244" t="s">
        <v>101</v>
      </c>
      <c r="I36" s="200" t="s">
        <v>102</v>
      </c>
      <c r="J36" s="200" t="s">
        <v>103</v>
      </c>
      <c r="K36" s="200" t="s">
        <v>104</v>
      </c>
      <c r="L36" s="200" t="s">
        <v>105</v>
      </c>
      <c r="M36" s="200" t="s">
        <v>106</v>
      </c>
      <c r="N36" s="200" t="s">
        <v>107</v>
      </c>
      <c r="O36" s="200" t="s">
        <v>108</v>
      </c>
      <c r="P36" s="200" t="s">
        <v>109</v>
      </c>
      <c r="Q36" s="200" t="s">
        <v>110</v>
      </c>
      <c r="R36" s="200" t="s">
        <v>5</v>
      </c>
      <c r="S36" s="251" t="s">
        <v>111</v>
      </c>
      <c r="T36" s="276"/>
      <c r="U36" s="134" t="s">
        <v>26</v>
      </c>
    </row>
    <row r="37" spans="1:24" ht="19.5" customHeight="1" x14ac:dyDescent="0.25">
      <c r="A37" s="130"/>
      <c r="B37" s="700" t="s">
        <v>227</v>
      </c>
      <c r="C37" s="130"/>
      <c r="D37" s="131"/>
      <c r="E37" s="131"/>
      <c r="F37" s="131"/>
      <c r="G37" s="314"/>
      <c r="H37" s="618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617"/>
      <c r="T37" s="327"/>
      <c r="U37" s="132"/>
    </row>
    <row r="38" spans="1:24" ht="30" x14ac:dyDescent="0.25">
      <c r="A38" s="624">
        <v>6</v>
      </c>
      <c r="B38" s="210" t="s">
        <v>290</v>
      </c>
      <c r="C38" s="44" t="s">
        <v>235</v>
      </c>
      <c r="D38" s="619">
        <v>1</v>
      </c>
      <c r="E38" s="619">
        <v>7</v>
      </c>
      <c r="F38" s="619">
        <f>D38*E38</f>
        <v>7</v>
      </c>
      <c r="G38" s="315"/>
      <c r="H38" s="309">
        <f>+H10*F38</f>
        <v>0</v>
      </c>
      <c r="I38" s="153">
        <f>+I10*F38</f>
        <v>0</v>
      </c>
      <c r="J38" s="153">
        <f>+J10*F38</f>
        <v>70</v>
      </c>
      <c r="K38" s="153">
        <f>+K10*F38</f>
        <v>126</v>
      </c>
      <c r="L38" s="153">
        <f>+L10*F38</f>
        <v>147</v>
      </c>
      <c r="M38" s="153">
        <f>+M10*F38</f>
        <v>154</v>
      </c>
      <c r="N38" s="153">
        <f>+N10*F38</f>
        <v>147</v>
      </c>
      <c r="O38" s="153">
        <f>+O10*F38</f>
        <v>161</v>
      </c>
      <c r="P38" s="153">
        <f>+P10*F38</f>
        <v>140</v>
      </c>
      <c r="Q38" s="153">
        <f>+Q10*F38</f>
        <v>133</v>
      </c>
      <c r="R38" s="153">
        <f>+R10*F38</f>
        <v>140</v>
      </c>
      <c r="S38" s="322">
        <f>+S10*F38</f>
        <v>147</v>
      </c>
      <c r="T38" s="324"/>
      <c r="U38" s="98">
        <f>SUM(H38:S38)</f>
        <v>1365</v>
      </c>
    </row>
    <row r="39" spans="1:24" s="164" customFormat="1" ht="6" customHeight="1" x14ac:dyDescent="0.25">
      <c r="A39" s="332"/>
      <c r="B39" s="287"/>
      <c r="C39" s="240"/>
      <c r="D39" s="157"/>
      <c r="E39" s="157"/>
      <c r="F39" s="157"/>
      <c r="G39" s="315"/>
      <c r="H39" s="289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288"/>
      <c r="T39" s="329"/>
      <c r="U39" s="208"/>
      <c r="V39" s="103"/>
      <c r="W39" s="103"/>
      <c r="X39" s="103"/>
    </row>
    <row r="40" spans="1:24" ht="18.75" customHeight="1" x14ac:dyDescent="0.25">
      <c r="A40" s="148"/>
      <c r="B40" s="169"/>
      <c r="C40" s="167"/>
      <c r="D40" s="167"/>
      <c r="E40" s="167"/>
      <c r="F40" s="167"/>
      <c r="G40" s="93"/>
      <c r="H40" s="167"/>
      <c r="I40" s="167"/>
      <c r="J40" s="167"/>
      <c r="K40" s="167"/>
      <c r="L40" s="167"/>
      <c r="M40" s="167"/>
      <c r="N40" s="167"/>
      <c r="O40" s="167"/>
      <c r="P40" s="167"/>
      <c r="Q40" s="234"/>
      <c r="R40" s="934" t="s">
        <v>238</v>
      </c>
      <c r="S40" s="935"/>
      <c r="T40" s="330"/>
      <c r="U40" s="620">
        <f>SUM(U38:U39)</f>
        <v>1365</v>
      </c>
      <c r="V40" s="235"/>
      <c r="W40" s="148"/>
      <c r="X40" s="148"/>
    </row>
    <row r="41" spans="1:24" ht="18.75" customHeight="1" x14ac:dyDescent="0.25">
      <c r="A41" s="30"/>
      <c r="B41" s="634"/>
      <c r="C41" s="10"/>
      <c r="D41" s="10"/>
      <c r="E41" s="10"/>
      <c r="F41" s="10"/>
      <c r="G41" s="93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461"/>
      <c r="S41" s="461"/>
      <c r="T41" s="461"/>
      <c r="U41" s="626"/>
      <c r="V41" s="30"/>
      <c r="W41" s="30"/>
      <c r="X41" s="30"/>
    </row>
    <row r="42" spans="1:24" x14ac:dyDescent="0.25">
      <c r="A42" s="29"/>
      <c r="B42" s="12"/>
      <c r="C42" s="12"/>
      <c r="D42" s="10"/>
      <c r="E42" s="10"/>
      <c r="F42" s="10"/>
      <c r="G42" s="93"/>
      <c r="H42" s="93"/>
      <c r="I42" s="93"/>
      <c r="J42" s="93"/>
      <c r="K42" s="93"/>
      <c r="L42" s="10"/>
      <c r="M42" s="10"/>
      <c r="N42" s="10"/>
      <c r="O42" s="10"/>
      <c r="P42" s="10"/>
      <c r="Q42" s="10"/>
      <c r="R42" s="14"/>
      <c r="S42" s="14"/>
      <c r="T42" s="318"/>
      <c r="U42" s="626"/>
      <c r="V42" s="89"/>
      <c r="W42" s="89"/>
      <c r="X42" s="30"/>
    </row>
    <row r="43" spans="1:24" x14ac:dyDescent="0.25">
      <c r="A43" s="29"/>
      <c r="B43" s="12"/>
      <c r="C43" s="12"/>
      <c r="D43" s="10">
        <f>SUM(D15:D42)</f>
        <v>7</v>
      </c>
      <c r="E43" s="10"/>
      <c r="F43" s="10"/>
      <c r="G43" s="93"/>
      <c r="H43" s="90">
        <f>H38+H33+H31+H26+H21+H15</f>
        <v>0</v>
      </c>
      <c r="I43" s="90">
        <f t="shared" ref="I43:S43" si="5">I38+I33+I31+I26+I21+I15</f>
        <v>0</v>
      </c>
      <c r="J43" s="90">
        <f t="shared" si="5"/>
        <v>420</v>
      </c>
      <c r="K43" s="90">
        <f t="shared" si="5"/>
        <v>756</v>
      </c>
      <c r="L43" s="90">
        <f t="shared" si="5"/>
        <v>882</v>
      </c>
      <c r="M43" s="90">
        <f t="shared" si="5"/>
        <v>924</v>
      </c>
      <c r="N43" s="90">
        <f t="shared" si="5"/>
        <v>882</v>
      </c>
      <c r="O43" s="90">
        <f t="shared" si="5"/>
        <v>966</v>
      </c>
      <c r="P43" s="90">
        <f t="shared" si="5"/>
        <v>840</v>
      </c>
      <c r="Q43" s="90">
        <f t="shared" si="5"/>
        <v>798</v>
      </c>
      <c r="R43" s="90">
        <f t="shared" si="5"/>
        <v>840</v>
      </c>
      <c r="S43" s="90">
        <f t="shared" si="5"/>
        <v>882</v>
      </c>
      <c r="T43" s="272"/>
      <c r="U43" s="284">
        <f>SUM(H43:S43)</f>
        <v>8190</v>
      </c>
      <c r="V43" s="89"/>
      <c r="W43" s="89"/>
      <c r="X43" s="30"/>
    </row>
    <row r="44" spans="1:24" x14ac:dyDescent="0.25">
      <c r="A44" s="29"/>
      <c r="B44" s="12"/>
      <c r="C44" s="12"/>
      <c r="D44" s="10"/>
      <c r="E44" s="10"/>
      <c r="F44" s="10"/>
      <c r="G44" s="93"/>
      <c r="H44" s="216"/>
      <c r="I44" s="216"/>
      <c r="J44" s="216"/>
      <c r="K44" s="216"/>
      <c r="L44" s="216"/>
      <c r="M44" s="216"/>
      <c r="N44" s="216"/>
      <c r="O44" s="216"/>
      <c r="P44" s="216"/>
      <c r="Q44" s="216"/>
      <c r="R44" s="216"/>
      <c r="S44" s="216"/>
      <c r="T44" s="273"/>
      <c r="U44" s="623"/>
      <c r="V44" s="89"/>
      <c r="W44" s="89"/>
      <c r="X44" s="30"/>
    </row>
    <row r="45" spans="1:24" x14ac:dyDescent="0.25">
      <c r="A45" s="29"/>
      <c r="B45" s="12"/>
      <c r="C45" s="12"/>
      <c r="D45" s="10"/>
      <c r="E45" s="10"/>
      <c r="F45" s="10"/>
      <c r="G45" s="93"/>
      <c r="H45" s="216"/>
      <c r="I45" s="216"/>
      <c r="J45" s="216"/>
      <c r="K45" s="216"/>
      <c r="L45" s="216"/>
      <c r="M45" s="216"/>
      <c r="N45" s="216"/>
      <c r="O45" s="216"/>
      <c r="P45" s="216"/>
      <c r="Q45" s="216"/>
      <c r="R45" s="216"/>
      <c r="S45" s="216"/>
      <c r="T45" s="273"/>
      <c r="U45" s="173"/>
      <c r="V45" s="89"/>
      <c r="W45" s="89"/>
      <c r="X45" s="30"/>
    </row>
    <row r="46" spans="1:24" ht="21" x14ac:dyDescent="0.35">
      <c r="A46" s="29"/>
      <c r="B46" s="12"/>
      <c r="C46" s="12"/>
      <c r="D46" s="10"/>
      <c r="E46" s="10"/>
      <c r="F46" s="10"/>
      <c r="G46" s="93"/>
      <c r="H46" s="216"/>
      <c r="I46" s="216"/>
      <c r="J46" s="216"/>
      <c r="K46" s="216"/>
      <c r="L46" s="821" t="s">
        <v>239</v>
      </c>
      <c r="M46" s="822"/>
      <c r="N46" s="822"/>
      <c r="O46" s="822"/>
      <c r="P46" s="822"/>
      <c r="Q46" s="823"/>
      <c r="R46" s="216"/>
      <c r="S46" s="216"/>
      <c r="T46" s="273"/>
      <c r="U46" s="173"/>
      <c r="V46" s="89"/>
      <c r="W46" s="89"/>
      <c r="X46" s="30"/>
    </row>
    <row r="47" spans="1:24" ht="21" x14ac:dyDescent="0.25">
      <c r="F47" s="177"/>
      <c r="G47" s="177"/>
      <c r="H47" s="177"/>
      <c r="I47" s="331"/>
      <c r="J47" s="237"/>
      <c r="K47" s="237"/>
    </row>
    <row r="48" spans="1:24" ht="27" customHeight="1" x14ac:dyDescent="0.25">
      <c r="F48" s="178"/>
      <c r="G48" s="178"/>
      <c r="H48" s="178"/>
      <c r="I48" s="863" t="s">
        <v>23</v>
      </c>
      <c r="J48" s="863"/>
      <c r="K48" s="863"/>
      <c r="L48" s="895" t="s">
        <v>2</v>
      </c>
      <c r="M48" s="895"/>
      <c r="N48" s="785" t="s">
        <v>27</v>
      </c>
      <c r="O48" s="785"/>
      <c r="T48" s="38"/>
    </row>
    <row r="49" spans="6:20" ht="27" customHeight="1" x14ac:dyDescent="0.25">
      <c r="F49" s="178"/>
      <c r="G49" s="178"/>
      <c r="H49" s="178"/>
      <c r="I49" s="892" t="s">
        <v>35</v>
      </c>
      <c r="J49" s="893"/>
      <c r="K49" s="894"/>
      <c r="L49" s="784">
        <f>D15</f>
        <v>1</v>
      </c>
      <c r="M49" s="784"/>
      <c r="N49" s="862">
        <f>U17</f>
        <v>1365</v>
      </c>
      <c r="O49" s="862"/>
      <c r="T49" s="38"/>
    </row>
    <row r="50" spans="6:20" ht="27" customHeight="1" x14ac:dyDescent="0.25">
      <c r="F50" s="178"/>
      <c r="G50" s="178"/>
      <c r="H50" s="178"/>
      <c r="I50" s="892" t="s">
        <v>36</v>
      </c>
      <c r="J50" s="893"/>
      <c r="K50" s="894"/>
      <c r="L50" s="784">
        <f>D21</f>
        <v>1</v>
      </c>
      <c r="M50" s="784"/>
      <c r="N50" s="862">
        <f>U22</f>
        <v>1365</v>
      </c>
      <c r="O50" s="862"/>
      <c r="T50" s="38"/>
    </row>
    <row r="51" spans="6:20" ht="27" customHeight="1" x14ac:dyDescent="0.25">
      <c r="F51" s="178"/>
      <c r="G51" s="178"/>
      <c r="H51" s="178"/>
      <c r="I51" s="892" t="s">
        <v>18</v>
      </c>
      <c r="J51" s="893"/>
      <c r="K51" s="894"/>
      <c r="L51" s="784">
        <f>D26</f>
        <v>2</v>
      </c>
      <c r="M51" s="784"/>
      <c r="N51" s="862">
        <f>U27</f>
        <v>1365</v>
      </c>
      <c r="O51" s="862"/>
      <c r="T51" s="38"/>
    </row>
    <row r="52" spans="6:20" ht="21.75" customHeight="1" x14ac:dyDescent="0.25">
      <c r="F52" s="179"/>
      <c r="G52" s="179"/>
      <c r="H52" s="179"/>
      <c r="I52" s="892" t="s">
        <v>327</v>
      </c>
      <c r="J52" s="893"/>
      <c r="K52" s="894"/>
      <c r="L52" s="784">
        <f>D31+D33</f>
        <v>2</v>
      </c>
      <c r="M52" s="784"/>
      <c r="N52" s="862">
        <f>U34</f>
        <v>2730</v>
      </c>
      <c r="O52" s="862"/>
      <c r="T52" s="38"/>
    </row>
    <row r="53" spans="6:20" ht="15" customHeight="1" x14ac:dyDescent="0.25">
      <c r="I53" s="892" t="s">
        <v>227</v>
      </c>
      <c r="J53" s="893"/>
      <c r="K53" s="894"/>
      <c r="L53" s="784">
        <f>D38</f>
        <v>1</v>
      </c>
      <c r="M53" s="784"/>
      <c r="N53" s="862">
        <f>U40</f>
        <v>1365</v>
      </c>
      <c r="O53" s="862"/>
      <c r="T53" s="38"/>
    </row>
    <row r="54" spans="6:20" x14ac:dyDescent="0.25">
      <c r="T54" s="38"/>
    </row>
    <row r="55" spans="6:20" x14ac:dyDescent="0.25">
      <c r="I55" s="831" t="s">
        <v>55</v>
      </c>
      <c r="J55" s="831"/>
      <c r="K55" s="831"/>
      <c r="L55" s="784">
        <f>SUM(L49:L53)</f>
        <v>7</v>
      </c>
      <c r="M55" s="784"/>
      <c r="N55" s="864">
        <f>SUM(N49:N53)</f>
        <v>8190</v>
      </c>
      <c r="O55" s="864"/>
      <c r="T55" s="38"/>
    </row>
    <row r="56" spans="6:20" x14ac:dyDescent="0.25">
      <c r="T56" s="38"/>
    </row>
    <row r="59" spans="6:20" x14ac:dyDescent="0.25">
      <c r="P59" s="30"/>
    </row>
  </sheetData>
  <mergeCells count="33">
    <mergeCell ref="L46:Q46"/>
    <mergeCell ref="A1:Y1"/>
    <mergeCell ref="A2:Y2"/>
    <mergeCell ref="A3:Y3"/>
    <mergeCell ref="A5:Y5"/>
    <mergeCell ref="A7:Y7"/>
    <mergeCell ref="F11:G11"/>
    <mergeCell ref="R17:S17"/>
    <mergeCell ref="R22:S22"/>
    <mergeCell ref="R27:S27"/>
    <mergeCell ref="R34:S34"/>
    <mergeCell ref="R40:S40"/>
    <mergeCell ref="I49:K49"/>
    <mergeCell ref="L49:M49"/>
    <mergeCell ref="N49:O49"/>
    <mergeCell ref="L48:M48"/>
    <mergeCell ref="N48:O48"/>
    <mergeCell ref="I48:K48"/>
    <mergeCell ref="I50:K50"/>
    <mergeCell ref="L50:M50"/>
    <mergeCell ref="N50:O50"/>
    <mergeCell ref="I51:K51"/>
    <mergeCell ref="L51:M51"/>
    <mergeCell ref="N51:O51"/>
    <mergeCell ref="I52:K52"/>
    <mergeCell ref="L52:M52"/>
    <mergeCell ref="N52:O52"/>
    <mergeCell ref="I55:K55"/>
    <mergeCell ref="L55:M55"/>
    <mergeCell ref="N55:O55"/>
    <mergeCell ref="I53:K53"/>
    <mergeCell ref="L53:M53"/>
    <mergeCell ref="N53:O5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6"/>
  <sheetViews>
    <sheetView view="pageBreakPreview" zoomScale="80" zoomScaleNormal="80" zoomScaleSheetLayoutView="80" workbookViewId="0">
      <selection activeCell="W37" sqref="W37"/>
    </sheetView>
  </sheetViews>
  <sheetFormatPr baseColWidth="10" defaultColWidth="11.42578125" defaultRowHeight="15" x14ac:dyDescent="0.25"/>
  <cols>
    <col min="1" max="1" width="8.5703125" style="38" customWidth="1"/>
    <col min="2" max="2" width="23.7109375" style="38" customWidth="1"/>
    <col min="3" max="3" width="15.5703125" style="38" customWidth="1"/>
    <col min="4" max="4" width="12" style="38" customWidth="1"/>
    <col min="5" max="5" width="12.85546875" style="38" customWidth="1"/>
    <col min="6" max="6" width="13.42578125" style="38" customWidth="1"/>
    <col min="7" max="7" width="1.42578125" style="87" customWidth="1"/>
    <col min="8" max="19" width="8.5703125" style="38" customWidth="1"/>
    <col min="20" max="20" width="1.28515625" style="87" customWidth="1"/>
    <col min="21" max="21" width="14" style="38" customWidth="1"/>
    <col min="22" max="22" width="12.28515625" style="38" customWidth="1"/>
    <col min="23" max="23" width="13.140625" style="38" customWidth="1"/>
    <col min="24" max="24" width="13.5703125" style="38" customWidth="1"/>
    <col min="25" max="16384" width="11.42578125" style="38"/>
  </cols>
  <sheetData>
    <row r="1" spans="1:27" ht="18" x14ac:dyDescent="0.25">
      <c r="A1" s="764" t="s">
        <v>24</v>
      </c>
      <c r="B1" s="764"/>
      <c r="C1" s="764"/>
      <c r="D1" s="764"/>
      <c r="E1" s="764"/>
      <c r="F1" s="764"/>
      <c r="G1" s="764"/>
      <c r="H1" s="764"/>
      <c r="I1" s="764"/>
      <c r="J1" s="764"/>
      <c r="K1" s="764"/>
      <c r="L1" s="764"/>
      <c r="M1" s="764"/>
      <c r="N1" s="764"/>
      <c r="O1" s="764"/>
      <c r="P1" s="764"/>
      <c r="Q1" s="764"/>
      <c r="R1" s="764"/>
      <c r="S1" s="764"/>
      <c r="T1" s="764"/>
      <c r="U1" s="764"/>
      <c r="V1" s="764"/>
      <c r="W1" s="764"/>
      <c r="X1" s="764"/>
      <c r="Y1" s="764"/>
    </row>
    <row r="2" spans="1:27" ht="15.75" x14ac:dyDescent="0.25">
      <c r="A2" s="765" t="s">
        <v>25</v>
      </c>
      <c r="B2" s="765"/>
      <c r="C2" s="765"/>
      <c r="D2" s="765"/>
      <c r="E2" s="765"/>
      <c r="F2" s="765"/>
      <c r="G2" s="765"/>
      <c r="H2" s="765"/>
      <c r="I2" s="765"/>
      <c r="J2" s="765"/>
      <c r="K2" s="765"/>
      <c r="L2" s="765"/>
      <c r="M2" s="765"/>
      <c r="N2" s="765"/>
      <c r="O2" s="765"/>
      <c r="P2" s="765"/>
      <c r="Q2" s="765"/>
      <c r="R2" s="765"/>
      <c r="S2" s="765"/>
      <c r="T2" s="765"/>
      <c r="U2" s="765"/>
      <c r="V2" s="765"/>
      <c r="W2" s="765"/>
      <c r="X2" s="765"/>
      <c r="Y2" s="765"/>
    </row>
    <row r="3" spans="1:27" x14ac:dyDescent="0.25">
      <c r="A3" s="766" t="s">
        <v>322</v>
      </c>
      <c r="B3" s="766"/>
      <c r="C3" s="766"/>
      <c r="D3" s="766"/>
      <c r="E3" s="766"/>
      <c r="F3" s="766"/>
      <c r="G3" s="766"/>
      <c r="H3" s="766"/>
      <c r="I3" s="766"/>
      <c r="J3" s="766"/>
      <c r="K3" s="766"/>
      <c r="L3" s="766"/>
      <c r="M3" s="766"/>
      <c r="N3" s="766"/>
      <c r="O3" s="766"/>
      <c r="P3" s="766"/>
      <c r="Q3" s="766"/>
      <c r="R3" s="766"/>
      <c r="S3" s="766"/>
      <c r="T3" s="766"/>
      <c r="U3" s="766"/>
      <c r="V3" s="766"/>
      <c r="W3" s="766"/>
      <c r="X3" s="766"/>
      <c r="Y3" s="766"/>
    </row>
    <row r="4" spans="1:27" x14ac:dyDescent="0.25">
      <c r="A4" s="23"/>
      <c r="B4" s="25"/>
      <c r="C4" s="25"/>
      <c r="D4" s="25"/>
      <c r="E4" s="25"/>
      <c r="F4" s="25"/>
      <c r="G4" s="26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5"/>
      <c r="U4" s="25"/>
      <c r="V4" s="25"/>
      <c r="W4" s="25"/>
      <c r="X4" s="25"/>
      <c r="Y4" s="25"/>
    </row>
    <row r="5" spans="1:27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  <c r="Y5" s="776"/>
      <c r="Z5" s="95"/>
      <c r="AA5" s="95"/>
    </row>
    <row r="7" spans="1:27" ht="21" x14ac:dyDescent="0.35">
      <c r="A7" s="777" t="s">
        <v>62</v>
      </c>
      <c r="B7" s="777"/>
      <c r="C7" s="777"/>
      <c r="D7" s="777"/>
      <c r="E7" s="777"/>
      <c r="F7" s="777"/>
      <c r="G7" s="777"/>
      <c r="H7" s="777"/>
      <c r="I7" s="777"/>
      <c r="J7" s="777"/>
      <c r="K7" s="777"/>
      <c r="L7" s="777"/>
      <c r="M7" s="777"/>
      <c r="N7" s="777"/>
      <c r="O7" s="777"/>
      <c r="P7" s="777"/>
      <c r="Q7" s="777"/>
      <c r="R7" s="777"/>
      <c r="S7" s="777"/>
      <c r="T7" s="777"/>
      <c r="U7" s="777"/>
      <c r="V7" s="777"/>
      <c r="W7" s="777"/>
      <c r="X7" s="777"/>
      <c r="Y7" s="777"/>
    </row>
    <row r="8" spans="1:27" x14ac:dyDescent="0.25">
      <c r="B8" s="17"/>
      <c r="C8" s="17"/>
      <c r="D8" s="17"/>
      <c r="E8" s="17"/>
      <c r="F8" s="17"/>
      <c r="G8" s="266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266"/>
      <c r="U8" s="17"/>
    </row>
    <row r="9" spans="1:27" ht="22.5" x14ac:dyDescent="0.25">
      <c r="B9" s="40"/>
      <c r="F9" s="285" t="s">
        <v>29</v>
      </c>
      <c r="G9" s="310"/>
      <c r="H9" s="250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59" t="s">
        <v>111</v>
      </c>
      <c r="T9" s="323"/>
      <c r="U9" s="200" t="s">
        <v>232</v>
      </c>
      <c r="V9" s="41"/>
    </row>
    <row r="10" spans="1:27" ht="22.5" customHeight="1" x14ac:dyDescent="0.25">
      <c r="B10" s="40"/>
      <c r="F10" s="286" t="s">
        <v>30</v>
      </c>
      <c r="G10" s="311"/>
      <c r="H10" s="309">
        <v>0</v>
      </c>
      <c r="I10" s="153">
        <v>0</v>
      </c>
      <c r="J10" s="153">
        <v>22</v>
      </c>
      <c r="K10" s="153">
        <v>18</v>
      </c>
      <c r="L10" s="153">
        <v>21</v>
      </c>
      <c r="M10" s="153">
        <v>22</v>
      </c>
      <c r="N10" s="153">
        <v>21</v>
      </c>
      <c r="O10" s="153">
        <v>23</v>
      </c>
      <c r="P10" s="153">
        <v>20</v>
      </c>
      <c r="Q10" s="153">
        <v>19</v>
      </c>
      <c r="R10" s="153">
        <v>20</v>
      </c>
      <c r="S10" s="322">
        <v>21</v>
      </c>
      <c r="T10" s="324"/>
      <c r="U10" s="304">
        <f>SUM(H10:S10)</f>
        <v>207</v>
      </c>
      <c r="V10" s="41"/>
    </row>
    <row r="11" spans="1:27" x14ac:dyDescent="0.25">
      <c r="F11" s="931"/>
      <c r="G11" s="931"/>
    </row>
    <row r="13" spans="1:27" ht="33" customHeight="1" x14ac:dyDescent="0.25">
      <c r="A13" s="241" t="s">
        <v>20</v>
      </c>
      <c r="B13" s="133" t="s">
        <v>97</v>
      </c>
      <c r="C13" s="242" t="s">
        <v>1</v>
      </c>
      <c r="D13" s="243" t="s">
        <v>2</v>
      </c>
      <c r="E13" s="243" t="s">
        <v>3</v>
      </c>
      <c r="F13" s="243" t="s">
        <v>4</v>
      </c>
      <c r="G13" s="269"/>
      <c r="H13" s="244" t="s">
        <v>101</v>
      </c>
      <c r="I13" s="200" t="s">
        <v>102</v>
      </c>
      <c r="J13" s="200" t="s">
        <v>103</v>
      </c>
      <c r="K13" s="200" t="s">
        <v>104</v>
      </c>
      <c r="L13" s="200" t="s">
        <v>105</v>
      </c>
      <c r="M13" s="200" t="s">
        <v>106</v>
      </c>
      <c r="N13" s="200" t="s">
        <v>107</v>
      </c>
      <c r="O13" s="200" t="s">
        <v>108</v>
      </c>
      <c r="P13" s="200" t="s">
        <v>109</v>
      </c>
      <c r="Q13" s="200" t="s">
        <v>110</v>
      </c>
      <c r="R13" s="200" t="s">
        <v>5</v>
      </c>
      <c r="S13" s="251" t="s">
        <v>111</v>
      </c>
      <c r="T13" s="276"/>
      <c r="U13" s="134" t="s">
        <v>26</v>
      </c>
    </row>
    <row r="14" spans="1:27" ht="19.5" customHeight="1" x14ac:dyDescent="0.25">
      <c r="A14" s="162"/>
      <c r="B14" s="163" t="s">
        <v>56</v>
      </c>
      <c r="C14" s="162"/>
      <c r="D14" s="163"/>
      <c r="E14" s="163"/>
      <c r="F14" s="163"/>
      <c r="G14" s="314"/>
      <c r="H14" s="312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325"/>
      <c r="T14" s="327"/>
      <c r="U14" s="132"/>
    </row>
    <row r="15" spans="1:27" ht="30" customHeight="1" x14ac:dyDescent="0.25">
      <c r="A15" s="121">
        <v>1</v>
      </c>
      <c r="B15" s="292" t="s">
        <v>118</v>
      </c>
      <c r="C15" s="44" t="s">
        <v>119</v>
      </c>
      <c r="D15" s="124">
        <v>4</v>
      </c>
      <c r="E15" s="124">
        <v>8</v>
      </c>
      <c r="F15" s="124">
        <f>D15*E15</f>
        <v>32</v>
      </c>
      <c r="G15" s="315"/>
      <c r="H15" s="309">
        <f>+H10*F15</f>
        <v>0</v>
      </c>
      <c r="I15" s="153">
        <f>+I10*F15</f>
        <v>0</v>
      </c>
      <c r="J15" s="153">
        <f>+J10*F15</f>
        <v>704</v>
      </c>
      <c r="K15" s="153">
        <f>+K10*F15</f>
        <v>576</v>
      </c>
      <c r="L15" s="153">
        <f t="shared" ref="L15:S15" si="0">$F$15*L10</f>
        <v>672</v>
      </c>
      <c r="M15" s="153">
        <f t="shared" si="0"/>
        <v>704</v>
      </c>
      <c r="N15" s="153">
        <f t="shared" si="0"/>
        <v>672</v>
      </c>
      <c r="O15" s="153">
        <f t="shared" si="0"/>
        <v>736</v>
      </c>
      <c r="P15" s="153">
        <f t="shared" si="0"/>
        <v>640</v>
      </c>
      <c r="Q15" s="153">
        <f t="shared" si="0"/>
        <v>608</v>
      </c>
      <c r="R15" s="153">
        <f t="shared" si="0"/>
        <v>640</v>
      </c>
      <c r="S15" s="322">
        <f t="shared" si="0"/>
        <v>672</v>
      </c>
      <c r="T15" s="324"/>
      <c r="U15" s="98">
        <f>SUM(H15:S15)</f>
        <v>6624</v>
      </c>
    </row>
    <row r="16" spans="1:27" s="164" customFormat="1" ht="7.5" customHeight="1" x14ac:dyDescent="0.25">
      <c r="A16" s="207"/>
      <c r="B16" s="287"/>
      <c r="C16" s="240"/>
      <c r="D16" s="157"/>
      <c r="E16" s="157"/>
      <c r="F16" s="157"/>
      <c r="G16" s="315"/>
      <c r="H16" s="306"/>
      <c r="I16" s="304"/>
      <c r="J16" s="304"/>
      <c r="K16" s="304"/>
      <c r="L16" s="304"/>
      <c r="M16" s="304"/>
      <c r="N16" s="304"/>
      <c r="O16" s="304"/>
      <c r="P16" s="304"/>
      <c r="Q16" s="304"/>
      <c r="R16" s="305"/>
      <c r="S16" s="326"/>
      <c r="T16" s="324"/>
      <c r="U16" s="208"/>
    </row>
    <row r="17" spans="1:25" ht="29.25" customHeight="1" x14ac:dyDescent="0.25">
      <c r="A17" s="121">
        <v>2</v>
      </c>
      <c r="B17" s="209" t="s">
        <v>121</v>
      </c>
      <c r="C17" s="44" t="s">
        <v>120</v>
      </c>
      <c r="D17" s="124">
        <v>2</v>
      </c>
      <c r="E17" s="124">
        <v>8</v>
      </c>
      <c r="F17" s="124">
        <f>D17*E17</f>
        <v>16</v>
      </c>
      <c r="G17" s="316"/>
      <c r="H17" s="309">
        <f>+H10*F17</f>
        <v>0</v>
      </c>
      <c r="I17" s="153">
        <f>+I10*F17</f>
        <v>0</v>
      </c>
      <c r="J17" s="153">
        <f>+J10*F17</f>
        <v>352</v>
      </c>
      <c r="K17" s="153">
        <f>+K10*F17</f>
        <v>288</v>
      </c>
      <c r="L17" s="153">
        <f>+L10*F17</f>
        <v>336</v>
      </c>
      <c r="M17" s="153">
        <f t="shared" ref="M17:S17" si="1">$F$17*M10</f>
        <v>352</v>
      </c>
      <c r="N17" s="153">
        <f t="shared" si="1"/>
        <v>336</v>
      </c>
      <c r="O17" s="153">
        <f t="shared" si="1"/>
        <v>368</v>
      </c>
      <c r="P17" s="153">
        <f t="shared" si="1"/>
        <v>320</v>
      </c>
      <c r="Q17" s="153">
        <f t="shared" si="1"/>
        <v>304</v>
      </c>
      <c r="R17" s="153">
        <f t="shared" si="1"/>
        <v>320</v>
      </c>
      <c r="S17" s="322">
        <f t="shared" si="1"/>
        <v>336</v>
      </c>
      <c r="T17" s="324"/>
      <c r="U17" s="98">
        <f>SUM(H17:S17)</f>
        <v>3312</v>
      </c>
    </row>
    <row r="18" spans="1:25" ht="21" customHeight="1" x14ac:dyDescent="0.25">
      <c r="A18" s="182"/>
      <c r="B18" s="290"/>
      <c r="C18" s="167"/>
      <c r="D18" s="167"/>
      <c r="E18" s="167"/>
      <c r="F18" s="167"/>
      <c r="G18" s="307"/>
      <c r="H18" s="184"/>
      <c r="I18" s="184"/>
      <c r="J18" s="184"/>
      <c r="K18" s="184"/>
      <c r="L18" s="184"/>
      <c r="M18" s="184"/>
      <c r="N18" s="184"/>
      <c r="O18" s="184"/>
      <c r="P18" s="184"/>
      <c r="Q18" s="291"/>
      <c r="R18" s="939" t="s">
        <v>116</v>
      </c>
      <c r="S18" s="940"/>
      <c r="T18" s="328"/>
      <c r="U18" s="53">
        <f>SUM(U15:U17)</f>
        <v>9936</v>
      </c>
    </row>
    <row r="19" spans="1:25" s="87" customFormat="1" ht="21" customHeight="1" x14ac:dyDescent="0.25">
      <c r="A19" s="293"/>
      <c r="B19" s="294"/>
      <c r="C19" s="229"/>
      <c r="D19" s="229"/>
      <c r="E19" s="229"/>
      <c r="F19" s="229"/>
      <c r="G19" s="307"/>
      <c r="H19" s="274"/>
      <c r="I19" s="274"/>
      <c r="J19" s="274"/>
      <c r="K19" s="274"/>
      <c r="L19" s="274"/>
      <c r="M19" s="274"/>
      <c r="N19" s="274"/>
      <c r="O19" s="274"/>
      <c r="P19" s="274"/>
      <c r="Q19" s="274"/>
      <c r="R19" s="295"/>
      <c r="S19" s="295"/>
      <c r="T19" s="320"/>
      <c r="U19" s="227"/>
    </row>
    <row r="20" spans="1:25" ht="33" customHeight="1" x14ac:dyDescent="0.25">
      <c r="A20" s="241" t="s">
        <v>20</v>
      </c>
      <c r="B20" s="133" t="s">
        <v>97</v>
      </c>
      <c r="C20" s="242" t="s">
        <v>1</v>
      </c>
      <c r="D20" s="243" t="s">
        <v>2</v>
      </c>
      <c r="E20" s="243" t="s">
        <v>3</v>
      </c>
      <c r="F20" s="243" t="s">
        <v>4</v>
      </c>
      <c r="G20" s="269"/>
      <c r="H20" s="244" t="s">
        <v>101</v>
      </c>
      <c r="I20" s="200" t="s">
        <v>102</v>
      </c>
      <c r="J20" s="200" t="s">
        <v>103</v>
      </c>
      <c r="K20" s="200" t="s">
        <v>104</v>
      </c>
      <c r="L20" s="200" t="s">
        <v>105</v>
      </c>
      <c r="M20" s="200" t="s">
        <v>106</v>
      </c>
      <c r="N20" s="200" t="s">
        <v>107</v>
      </c>
      <c r="O20" s="200" t="s">
        <v>108</v>
      </c>
      <c r="P20" s="200" t="s">
        <v>109</v>
      </c>
      <c r="Q20" s="200" t="s">
        <v>110</v>
      </c>
      <c r="R20" s="200" t="s">
        <v>5</v>
      </c>
      <c r="S20" s="251" t="s">
        <v>111</v>
      </c>
      <c r="T20" s="276"/>
      <c r="U20" s="134" t="s">
        <v>26</v>
      </c>
    </row>
    <row r="21" spans="1:25" ht="19.5" customHeight="1" x14ac:dyDescent="0.25">
      <c r="A21" s="130"/>
      <c r="B21" s="131" t="s">
        <v>22</v>
      </c>
      <c r="C21" s="130"/>
      <c r="D21" s="131"/>
      <c r="E21" s="131"/>
      <c r="F21" s="131"/>
      <c r="G21" s="314"/>
      <c r="H21" s="317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260"/>
      <c r="T21" s="327"/>
      <c r="U21" s="132"/>
    </row>
    <row r="22" spans="1:25" ht="31.5" customHeight="1" x14ac:dyDescent="0.25">
      <c r="A22" s="128">
        <v>3</v>
      </c>
      <c r="B22" s="204" t="s">
        <v>123</v>
      </c>
      <c r="C22" s="44" t="s">
        <v>122</v>
      </c>
      <c r="D22" s="124">
        <v>1</v>
      </c>
      <c r="E22" s="124">
        <v>2</v>
      </c>
      <c r="F22" s="124">
        <f>D22*E22</f>
        <v>2</v>
      </c>
      <c r="G22" s="315"/>
      <c r="H22" s="309">
        <f>+H10*F22</f>
        <v>0</v>
      </c>
      <c r="I22" s="153">
        <f>+I10*F22</f>
        <v>0</v>
      </c>
      <c r="J22" s="153">
        <f>+J10*F22</f>
        <v>44</v>
      </c>
      <c r="K22" s="153">
        <f>+K10*F22</f>
        <v>36</v>
      </c>
      <c r="L22" s="153">
        <f>+L10*F22</f>
        <v>42</v>
      </c>
      <c r="M22" s="153">
        <f t="shared" ref="M22:S22" si="2">$F$22*M10</f>
        <v>44</v>
      </c>
      <c r="N22" s="153">
        <f t="shared" si="2"/>
        <v>42</v>
      </c>
      <c r="O22" s="153">
        <f t="shared" si="2"/>
        <v>46</v>
      </c>
      <c r="P22" s="153">
        <f t="shared" si="2"/>
        <v>40</v>
      </c>
      <c r="Q22" s="153">
        <f t="shared" si="2"/>
        <v>38</v>
      </c>
      <c r="R22" s="153">
        <f t="shared" si="2"/>
        <v>40</v>
      </c>
      <c r="S22" s="322">
        <f t="shared" si="2"/>
        <v>42</v>
      </c>
      <c r="T22" s="324"/>
      <c r="U22" s="98">
        <f>SUM(H22:S22)</f>
        <v>414</v>
      </c>
    </row>
    <row r="23" spans="1:25" ht="21" customHeight="1" x14ac:dyDescent="0.25">
      <c r="A23" s="182"/>
      <c r="B23" s="290"/>
      <c r="C23" s="167"/>
      <c r="D23" s="167"/>
      <c r="E23" s="167"/>
      <c r="F23" s="167"/>
      <c r="G23" s="307"/>
      <c r="H23" s="184"/>
      <c r="I23" s="184"/>
      <c r="J23" s="184"/>
      <c r="K23" s="184"/>
      <c r="L23" s="184"/>
      <c r="M23" s="184"/>
      <c r="N23" s="184"/>
      <c r="O23" s="184"/>
      <c r="P23" s="184"/>
      <c r="Q23" s="291"/>
      <c r="R23" s="939" t="s">
        <v>60</v>
      </c>
      <c r="S23" s="940"/>
      <c r="T23" s="328"/>
      <c r="U23" s="127">
        <f>SUM(U22)</f>
        <v>414</v>
      </c>
    </row>
    <row r="24" spans="1:25" s="87" customFormat="1" ht="21" customHeight="1" x14ac:dyDescent="0.25">
      <c r="A24" s="293"/>
      <c r="B24" s="294"/>
      <c r="C24" s="229"/>
      <c r="D24" s="229"/>
      <c r="E24" s="229"/>
      <c r="F24" s="229"/>
      <c r="G24" s="307"/>
      <c r="H24" s="274"/>
      <c r="I24" s="274"/>
      <c r="J24" s="274"/>
      <c r="K24" s="274"/>
      <c r="L24" s="274"/>
      <c r="M24" s="274"/>
      <c r="N24" s="274"/>
      <c r="O24" s="274"/>
      <c r="P24" s="274"/>
      <c r="Q24" s="274"/>
      <c r="R24" s="295"/>
      <c r="S24" s="295"/>
      <c r="T24" s="320"/>
      <c r="U24" s="227"/>
    </row>
    <row r="25" spans="1:25" ht="33" customHeight="1" x14ac:dyDescent="0.25">
      <c r="A25" s="241" t="s">
        <v>20</v>
      </c>
      <c r="B25" s="133" t="s">
        <v>97</v>
      </c>
      <c r="C25" s="242" t="s">
        <v>1</v>
      </c>
      <c r="D25" s="243" t="s">
        <v>2</v>
      </c>
      <c r="E25" s="243" t="s">
        <v>3</v>
      </c>
      <c r="F25" s="243" t="s">
        <v>4</v>
      </c>
      <c r="G25" s="269"/>
      <c r="H25" s="244" t="s">
        <v>101</v>
      </c>
      <c r="I25" s="200" t="s">
        <v>102</v>
      </c>
      <c r="J25" s="200" t="s">
        <v>103</v>
      </c>
      <c r="K25" s="200" t="s">
        <v>104</v>
      </c>
      <c r="L25" s="200" t="s">
        <v>105</v>
      </c>
      <c r="M25" s="200" t="s">
        <v>106</v>
      </c>
      <c r="N25" s="200" t="s">
        <v>107</v>
      </c>
      <c r="O25" s="200" t="s">
        <v>108</v>
      </c>
      <c r="P25" s="200" t="s">
        <v>109</v>
      </c>
      <c r="Q25" s="200" t="s">
        <v>110</v>
      </c>
      <c r="R25" s="200" t="s">
        <v>5</v>
      </c>
      <c r="S25" s="251" t="s">
        <v>111</v>
      </c>
      <c r="T25" s="276"/>
      <c r="U25" s="134" t="s">
        <v>26</v>
      </c>
    </row>
    <row r="26" spans="1:25" ht="19.5" customHeight="1" x14ac:dyDescent="0.25">
      <c r="A26" s="130"/>
      <c r="B26" s="131" t="s">
        <v>21</v>
      </c>
      <c r="C26" s="130"/>
      <c r="D26" s="131"/>
      <c r="E26" s="131"/>
      <c r="F26" s="131"/>
      <c r="G26" s="314"/>
      <c r="H26" s="317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260"/>
      <c r="T26" s="327"/>
      <c r="U26" s="132"/>
    </row>
    <row r="27" spans="1:25" ht="46.5" customHeight="1" x14ac:dyDescent="0.25">
      <c r="A27" s="122">
        <v>4</v>
      </c>
      <c r="B27" s="210" t="s">
        <v>124</v>
      </c>
      <c r="C27" s="44" t="s">
        <v>122</v>
      </c>
      <c r="D27" s="124">
        <v>1</v>
      </c>
      <c r="E27" s="124">
        <v>2</v>
      </c>
      <c r="F27" s="124">
        <f>D27*E27</f>
        <v>2</v>
      </c>
      <c r="G27" s="315"/>
      <c r="H27" s="309">
        <f>+H10*F27</f>
        <v>0</v>
      </c>
      <c r="I27" s="153">
        <f>+I10*F27</f>
        <v>0</v>
      </c>
      <c r="J27" s="153">
        <f>+J10*F27</f>
        <v>44</v>
      </c>
      <c r="K27" s="153">
        <f>+K10*F27</f>
        <v>36</v>
      </c>
      <c r="L27" s="153">
        <f t="shared" ref="L27:S27" si="3">$F$27*L10</f>
        <v>42</v>
      </c>
      <c r="M27" s="153">
        <f t="shared" si="3"/>
        <v>44</v>
      </c>
      <c r="N27" s="153">
        <f t="shared" si="3"/>
        <v>42</v>
      </c>
      <c r="O27" s="153">
        <f t="shared" si="3"/>
        <v>46</v>
      </c>
      <c r="P27" s="153">
        <f t="shared" si="3"/>
        <v>40</v>
      </c>
      <c r="Q27" s="153">
        <f t="shared" si="3"/>
        <v>38</v>
      </c>
      <c r="R27" s="153">
        <f t="shared" si="3"/>
        <v>40</v>
      </c>
      <c r="S27" s="322">
        <f t="shared" si="3"/>
        <v>42</v>
      </c>
      <c r="T27" s="324"/>
      <c r="U27" s="98">
        <f>SUM(H27:S27)</f>
        <v>414</v>
      </c>
    </row>
    <row r="28" spans="1:25" ht="21" customHeight="1" x14ac:dyDescent="0.25">
      <c r="A28" s="182"/>
      <c r="B28" s="290"/>
      <c r="C28" s="167"/>
      <c r="D28" s="167"/>
      <c r="E28" s="167"/>
      <c r="F28" s="167"/>
      <c r="G28" s="307"/>
      <c r="H28" s="184"/>
      <c r="I28" s="184"/>
      <c r="J28" s="184"/>
      <c r="K28" s="184"/>
      <c r="L28" s="184"/>
      <c r="M28" s="184"/>
      <c r="N28" s="184"/>
      <c r="O28" s="184"/>
      <c r="P28" s="184"/>
      <c r="Q28" s="291"/>
      <c r="R28" s="939" t="s">
        <v>93</v>
      </c>
      <c r="S28" s="940"/>
      <c r="T28" s="328"/>
      <c r="U28" s="98">
        <f>SUM(U27)</f>
        <v>414</v>
      </c>
    </row>
    <row r="29" spans="1:25" s="87" customFormat="1" ht="21" customHeight="1" x14ac:dyDescent="0.25">
      <c r="A29" s="293"/>
      <c r="B29" s="294"/>
      <c r="C29" s="229"/>
      <c r="D29" s="229"/>
      <c r="E29" s="229"/>
      <c r="F29" s="229"/>
      <c r="G29" s="307"/>
      <c r="H29" s="274"/>
      <c r="I29" s="274"/>
      <c r="J29" s="274"/>
      <c r="K29" s="274"/>
      <c r="L29" s="274"/>
      <c r="M29" s="274"/>
      <c r="N29" s="274"/>
      <c r="O29" s="274"/>
      <c r="P29" s="274"/>
      <c r="Q29" s="274"/>
      <c r="R29" s="295"/>
      <c r="S29" s="295"/>
      <c r="T29" s="320"/>
      <c r="U29" s="227"/>
    </row>
    <row r="30" spans="1:25" ht="33" customHeight="1" x14ac:dyDescent="0.25">
      <c r="A30" s="241" t="s">
        <v>20</v>
      </c>
      <c r="B30" s="133" t="s">
        <v>97</v>
      </c>
      <c r="C30" s="242" t="s">
        <v>1</v>
      </c>
      <c r="D30" s="243" t="s">
        <v>2</v>
      </c>
      <c r="E30" s="243" t="s">
        <v>3</v>
      </c>
      <c r="F30" s="243" t="s">
        <v>4</v>
      </c>
      <c r="G30" s="269"/>
      <c r="H30" s="244" t="s">
        <v>101</v>
      </c>
      <c r="I30" s="200" t="s">
        <v>102</v>
      </c>
      <c r="J30" s="200" t="s">
        <v>103</v>
      </c>
      <c r="K30" s="200" t="s">
        <v>104</v>
      </c>
      <c r="L30" s="200" t="s">
        <v>105</v>
      </c>
      <c r="M30" s="200" t="s">
        <v>106</v>
      </c>
      <c r="N30" s="200" t="s">
        <v>107</v>
      </c>
      <c r="O30" s="200" t="s">
        <v>108</v>
      </c>
      <c r="P30" s="200" t="s">
        <v>109</v>
      </c>
      <c r="Q30" s="200" t="s">
        <v>110</v>
      </c>
      <c r="R30" s="200" t="s">
        <v>5</v>
      </c>
      <c r="S30" s="251" t="s">
        <v>111</v>
      </c>
      <c r="T30" s="276"/>
      <c r="U30" s="134" t="s">
        <v>26</v>
      </c>
    </row>
    <row r="31" spans="1:25" ht="19.5" customHeight="1" x14ac:dyDescent="0.25">
      <c r="A31" s="130"/>
      <c r="B31" s="131" t="s">
        <v>15</v>
      </c>
      <c r="C31" s="130"/>
      <c r="D31" s="131"/>
      <c r="E31" s="131"/>
      <c r="F31" s="131"/>
      <c r="G31" s="314"/>
      <c r="H31" s="317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260"/>
      <c r="T31" s="327"/>
      <c r="U31" s="132"/>
      <c r="V31" s="164"/>
      <c r="W31" s="164"/>
      <c r="X31" s="164"/>
      <c r="Y31" s="164"/>
    </row>
    <row r="32" spans="1:25" ht="27.75" customHeight="1" x14ac:dyDescent="0.25">
      <c r="A32" s="126">
        <v>5</v>
      </c>
      <c r="B32" s="210" t="s">
        <v>128</v>
      </c>
      <c r="C32" s="44" t="s">
        <v>126</v>
      </c>
      <c r="D32" s="124">
        <v>1</v>
      </c>
      <c r="E32" s="124">
        <v>3</v>
      </c>
      <c r="F32" s="124">
        <f>D32*E32</f>
        <v>3</v>
      </c>
      <c r="G32" s="315"/>
      <c r="H32" s="309">
        <f>+H10*F32</f>
        <v>0</v>
      </c>
      <c r="I32" s="153">
        <f>+I10*F32</f>
        <v>0</v>
      </c>
      <c r="J32" s="153">
        <f>+J10*F32</f>
        <v>66</v>
      </c>
      <c r="K32" s="153">
        <f>+K10*F32</f>
        <v>54</v>
      </c>
      <c r="L32" s="153">
        <f t="shared" ref="L32:S32" si="4">$F$32*L10</f>
        <v>63</v>
      </c>
      <c r="M32" s="153">
        <f t="shared" si="4"/>
        <v>66</v>
      </c>
      <c r="N32" s="153">
        <f t="shared" si="4"/>
        <v>63</v>
      </c>
      <c r="O32" s="153">
        <f t="shared" si="4"/>
        <v>69</v>
      </c>
      <c r="P32" s="153">
        <f t="shared" si="4"/>
        <v>60</v>
      </c>
      <c r="Q32" s="153">
        <f t="shared" si="4"/>
        <v>57</v>
      </c>
      <c r="R32" s="153">
        <f t="shared" si="4"/>
        <v>60</v>
      </c>
      <c r="S32" s="322">
        <f t="shared" si="4"/>
        <v>63</v>
      </c>
      <c r="T32" s="324"/>
      <c r="U32" s="98">
        <f>SUM(H32:S32)</f>
        <v>621</v>
      </c>
    </row>
    <row r="33" spans="1:24" s="164" customFormat="1" ht="6" customHeight="1" x14ac:dyDescent="0.25">
      <c r="A33" s="332"/>
      <c r="B33" s="287"/>
      <c r="C33" s="240"/>
      <c r="D33" s="157"/>
      <c r="E33" s="157"/>
      <c r="F33" s="157"/>
      <c r="G33" s="315"/>
      <c r="H33" s="289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288"/>
      <c r="T33" s="329"/>
      <c r="U33" s="208"/>
    </row>
    <row r="34" spans="1:24" ht="35.25" customHeight="1" x14ac:dyDescent="0.25">
      <c r="A34" s="122">
        <v>6</v>
      </c>
      <c r="B34" s="210" t="s">
        <v>127</v>
      </c>
      <c r="C34" s="44" t="s">
        <v>125</v>
      </c>
      <c r="D34" s="124">
        <v>1</v>
      </c>
      <c r="E34" s="124">
        <v>2</v>
      </c>
      <c r="F34" s="124">
        <f>D34*E34</f>
        <v>2</v>
      </c>
      <c r="G34" s="315"/>
      <c r="H34" s="309">
        <f>+H10*F34</f>
        <v>0</v>
      </c>
      <c r="I34" s="153">
        <f>+I10*F34</f>
        <v>0</v>
      </c>
      <c r="J34" s="153">
        <f>+J10*F34</f>
        <v>44</v>
      </c>
      <c r="K34" s="153">
        <f>+K10*F34</f>
        <v>36</v>
      </c>
      <c r="L34" s="153">
        <f t="shared" ref="L34:S34" si="5">$F$34*L10</f>
        <v>42</v>
      </c>
      <c r="M34" s="153">
        <f t="shared" si="5"/>
        <v>44</v>
      </c>
      <c r="N34" s="153">
        <f t="shared" si="5"/>
        <v>42</v>
      </c>
      <c r="O34" s="153">
        <f t="shared" si="5"/>
        <v>46</v>
      </c>
      <c r="P34" s="153">
        <f t="shared" si="5"/>
        <v>40</v>
      </c>
      <c r="Q34" s="153">
        <f t="shared" si="5"/>
        <v>38</v>
      </c>
      <c r="R34" s="153">
        <f t="shared" si="5"/>
        <v>40</v>
      </c>
      <c r="S34" s="322">
        <f t="shared" si="5"/>
        <v>42</v>
      </c>
      <c r="T34" s="324"/>
      <c r="U34" s="98">
        <f>SUM(H34:S34)</f>
        <v>414</v>
      </c>
    </row>
    <row r="35" spans="1:24" ht="18.75" customHeight="1" x14ac:dyDescent="0.25">
      <c r="A35" s="148"/>
      <c r="B35" s="169"/>
      <c r="C35" s="167"/>
      <c r="D35" s="167"/>
      <c r="E35" s="167"/>
      <c r="F35" s="167"/>
      <c r="G35" s="93"/>
      <c r="H35" s="167"/>
      <c r="I35" s="167"/>
      <c r="J35" s="167"/>
      <c r="K35" s="167"/>
      <c r="L35" s="167"/>
      <c r="M35" s="167"/>
      <c r="N35" s="167"/>
      <c r="O35" s="167"/>
      <c r="P35" s="167"/>
      <c r="Q35" s="234"/>
      <c r="R35" s="942" t="s">
        <v>117</v>
      </c>
      <c r="S35" s="943"/>
      <c r="T35" s="330"/>
      <c r="U35" s="47">
        <f>SUM(U32:U34)</f>
        <v>1035</v>
      </c>
      <c r="V35" s="235"/>
      <c r="W35" s="148"/>
      <c r="X35" s="148"/>
    </row>
    <row r="36" spans="1:24" s="87" customFormat="1" ht="18.75" customHeight="1" x14ac:dyDescent="0.25">
      <c r="B36" s="239"/>
      <c r="C36" s="229"/>
      <c r="D36" s="229"/>
      <c r="E36" s="93"/>
      <c r="F36" s="93"/>
      <c r="G36" s="93"/>
      <c r="H36" s="93"/>
      <c r="I36" s="93"/>
      <c r="J36" s="93"/>
      <c r="K36" s="93"/>
      <c r="L36" s="93"/>
      <c r="M36" s="93"/>
      <c r="N36" s="93"/>
      <c r="O36" s="93"/>
      <c r="P36" s="93"/>
      <c r="Q36" s="93"/>
      <c r="R36" s="186"/>
      <c r="S36" s="186"/>
      <c r="T36" s="318"/>
      <c r="U36" s="187"/>
      <c r="V36" s="230"/>
      <c r="W36" s="230"/>
    </row>
    <row r="37" spans="1:24" ht="24" customHeight="1" x14ac:dyDescent="0.25">
      <c r="A37" s="29"/>
      <c r="B37" s="170"/>
      <c r="C37" s="191" t="s">
        <v>75</v>
      </c>
      <c r="D37" s="192">
        <f>D15+D17+D22+D27+D32+D34</f>
        <v>10</v>
      </c>
      <c r="E37" s="172"/>
      <c r="F37" s="10"/>
      <c r="G37" s="93"/>
      <c r="H37" s="10"/>
      <c r="I37" s="10"/>
      <c r="J37" s="10"/>
      <c r="K37" s="10"/>
      <c r="L37" s="10"/>
      <c r="M37" s="10"/>
      <c r="N37" s="10"/>
      <c r="O37" s="10"/>
      <c r="P37" s="10"/>
      <c r="Q37" s="171"/>
      <c r="R37" s="921" t="s">
        <v>61</v>
      </c>
      <c r="S37" s="922"/>
      <c r="T37" s="321"/>
      <c r="U37" s="129">
        <f>U18+U23+U28+U35</f>
        <v>11799</v>
      </c>
      <c r="V37" s="201"/>
      <c r="W37" s="188"/>
      <c r="X37" s="190"/>
    </row>
    <row r="38" spans="1:24" x14ac:dyDescent="0.25">
      <c r="A38" s="29"/>
      <c r="B38" s="12"/>
      <c r="C38" s="12"/>
      <c r="D38" s="10"/>
      <c r="E38" s="10"/>
      <c r="F38" s="10"/>
      <c r="G38" s="93"/>
      <c r="H38" s="93"/>
      <c r="I38" s="93"/>
      <c r="J38" s="93"/>
      <c r="K38" s="93"/>
      <c r="L38" s="10"/>
      <c r="M38" s="10"/>
      <c r="N38" s="10"/>
      <c r="O38" s="10"/>
      <c r="P38" s="10"/>
      <c r="Q38" s="10"/>
      <c r="R38" s="14"/>
      <c r="S38" s="14"/>
      <c r="T38" s="318"/>
      <c r="U38" s="76"/>
      <c r="V38" s="89"/>
      <c r="W38" s="89"/>
      <c r="X38" s="30"/>
    </row>
    <row r="39" spans="1:24" x14ac:dyDescent="0.25">
      <c r="A39" s="29"/>
      <c r="B39" s="12"/>
      <c r="C39" s="12"/>
      <c r="D39" s="10"/>
      <c r="E39" s="10"/>
      <c r="F39" s="10"/>
      <c r="G39" s="93"/>
      <c r="H39" s="90">
        <f t="shared" ref="H39:S39" si="6">H15+H17+H22+H27+H32+H34</f>
        <v>0</v>
      </c>
      <c r="I39" s="90">
        <f t="shared" si="6"/>
        <v>0</v>
      </c>
      <c r="J39" s="90">
        <f t="shared" si="6"/>
        <v>1254</v>
      </c>
      <c r="K39" s="90">
        <f t="shared" si="6"/>
        <v>1026</v>
      </c>
      <c r="L39" s="90">
        <f t="shared" si="6"/>
        <v>1197</v>
      </c>
      <c r="M39" s="90">
        <f t="shared" si="6"/>
        <v>1254</v>
      </c>
      <c r="N39" s="90">
        <f t="shared" si="6"/>
        <v>1197</v>
      </c>
      <c r="O39" s="90">
        <f t="shared" si="6"/>
        <v>1311</v>
      </c>
      <c r="P39" s="90">
        <f t="shared" si="6"/>
        <v>1140</v>
      </c>
      <c r="Q39" s="90">
        <f t="shared" si="6"/>
        <v>1083</v>
      </c>
      <c r="R39" s="90">
        <f t="shared" si="6"/>
        <v>1140</v>
      </c>
      <c r="S39" s="90">
        <f t="shared" si="6"/>
        <v>1197</v>
      </c>
      <c r="T39" s="272"/>
      <c r="U39" s="284">
        <f>SUM(H39:S39)</f>
        <v>11799</v>
      </c>
      <c r="V39" s="89"/>
      <c r="W39" s="89"/>
      <c r="X39" s="30"/>
    </row>
    <row r="40" spans="1:24" ht="21" x14ac:dyDescent="0.25">
      <c r="A40" s="29"/>
      <c r="B40" s="12"/>
      <c r="C40" s="12"/>
      <c r="D40" s="10"/>
      <c r="E40" s="10"/>
      <c r="F40" s="10"/>
      <c r="G40" s="93"/>
      <c r="H40" s="331"/>
      <c r="I40" s="237"/>
      <c r="J40" s="237"/>
      <c r="S40" s="87"/>
      <c r="T40" s="38"/>
      <c r="W40" s="89"/>
      <c r="X40" s="30"/>
    </row>
    <row r="41" spans="1:24" x14ac:dyDescent="0.25">
      <c r="A41" s="29"/>
      <c r="B41" s="12"/>
      <c r="C41" s="12"/>
      <c r="D41" s="10"/>
      <c r="E41" s="10"/>
      <c r="F41" s="10"/>
      <c r="G41" s="93"/>
      <c r="H41" s="216"/>
      <c r="I41" s="216"/>
      <c r="J41" s="216"/>
      <c r="K41" s="216"/>
      <c r="L41" s="216"/>
      <c r="M41" s="216"/>
      <c r="N41" s="216"/>
      <c r="O41" s="216"/>
      <c r="P41" s="216"/>
      <c r="Q41" s="216"/>
      <c r="R41" s="216"/>
      <c r="S41" s="216"/>
      <c r="T41" s="273"/>
      <c r="U41" s="173"/>
      <c r="V41" s="89"/>
      <c r="W41" s="89"/>
      <c r="X41" s="30"/>
    </row>
    <row r="42" spans="1:24" ht="21" x14ac:dyDescent="0.35">
      <c r="A42" s="29"/>
      <c r="B42" s="12"/>
      <c r="C42" s="12"/>
      <c r="D42" s="10"/>
      <c r="E42" s="10"/>
      <c r="F42" s="10"/>
      <c r="G42" s="93"/>
      <c r="H42" s="216"/>
      <c r="I42" s="216"/>
      <c r="J42" s="216"/>
      <c r="K42" s="216"/>
      <c r="L42" s="821" t="s">
        <v>193</v>
      </c>
      <c r="M42" s="822"/>
      <c r="N42" s="822"/>
      <c r="O42" s="822"/>
      <c r="P42" s="822"/>
      <c r="Q42" s="823"/>
      <c r="R42" s="216"/>
      <c r="S42" s="216"/>
      <c r="T42" s="273"/>
      <c r="U42" s="173"/>
      <c r="V42" s="89"/>
      <c r="W42" s="89"/>
      <c r="X42" s="30"/>
    </row>
    <row r="43" spans="1:24" ht="21" x14ac:dyDescent="0.25">
      <c r="F43" s="177"/>
      <c r="G43" s="177"/>
      <c r="H43" s="177"/>
      <c r="I43" s="331"/>
      <c r="J43" s="237"/>
      <c r="K43" s="237"/>
    </row>
    <row r="44" spans="1:24" ht="27" customHeight="1" x14ac:dyDescent="0.25">
      <c r="F44" s="178"/>
      <c r="G44" s="178"/>
      <c r="H44" s="178"/>
      <c r="I44" s="863" t="s">
        <v>23</v>
      </c>
      <c r="J44" s="863"/>
      <c r="K44" s="863"/>
      <c r="L44" s="895" t="s">
        <v>2</v>
      </c>
      <c r="M44" s="895"/>
      <c r="N44" s="785" t="s">
        <v>27</v>
      </c>
      <c r="O44" s="938"/>
      <c r="P44" s="30"/>
      <c r="Q44" s="30"/>
      <c r="R44" s="30"/>
      <c r="S44" s="30"/>
      <c r="T44" s="30"/>
      <c r="U44" s="30"/>
      <c r="V44" s="30"/>
      <c r="W44" s="30"/>
    </row>
    <row r="45" spans="1:24" ht="27" customHeight="1" x14ac:dyDescent="0.25">
      <c r="F45" s="178"/>
      <c r="G45" s="178"/>
      <c r="H45" s="178"/>
      <c r="I45" s="892" t="s">
        <v>35</v>
      </c>
      <c r="J45" s="893"/>
      <c r="K45" s="894"/>
      <c r="L45" s="784">
        <f>D15+D17</f>
        <v>6</v>
      </c>
      <c r="M45" s="784"/>
      <c r="N45" s="862">
        <f>U18</f>
        <v>9936</v>
      </c>
      <c r="O45" s="862"/>
      <c r="P45" s="30"/>
      <c r="Q45" s="30"/>
      <c r="R45" s="30"/>
      <c r="S45" s="30"/>
      <c r="T45" s="30"/>
      <c r="U45" s="30"/>
      <c r="V45" s="30"/>
      <c r="W45" s="30"/>
    </row>
    <row r="46" spans="1:24" ht="27" customHeight="1" x14ac:dyDescent="0.25">
      <c r="F46" s="178"/>
      <c r="G46" s="178"/>
      <c r="H46" s="178"/>
      <c r="I46" s="892" t="s">
        <v>22</v>
      </c>
      <c r="J46" s="893"/>
      <c r="K46" s="894"/>
      <c r="L46" s="784">
        <f>D22</f>
        <v>1</v>
      </c>
      <c r="M46" s="784"/>
      <c r="N46" s="862">
        <f>U23</f>
        <v>414</v>
      </c>
      <c r="O46" s="862"/>
      <c r="P46" s="30"/>
      <c r="Q46" s="30"/>
      <c r="R46" s="30"/>
      <c r="S46" s="30"/>
      <c r="T46" s="30"/>
      <c r="U46" s="30"/>
      <c r="V46" s="30"/>
      <c r="W46" s="30"/>
    </row>
    <row r="47" spans="1:24" ht="27" customHeight="1" x14ac:dyDescent="0.25">
      <c r="F47" s="178"/>
      <c r="G47" s="178"/>
      <c r="H47" s="178"/>
      <c r="I47" s="892" t="s">
        <v>21</v>
      </c>
      <c r="J47" s="893"/>
      <c r="K47" s="894"/>
      <c r="L47" s="784">
        <f>D27</f>
        <v>1</v>
      </c>
      <c r="M47" s="784"/>
      <c r="N47" s="862">
        <f>U28</f>
        <v>414</v>
      </c>
      <c r="O47" s="862"/>
      <c r="P47" s="30"/>
      <c r="Q47" s="30"/>
      <c r="R47" s="30"/>
      <c r="S47" s="30"/>
      <c r="T47" s="30"/>
      <c r="U47" s="30"/>
      <c r="V47" s="30"/>
      <c r="W47" s="30"/>
    </row>
    <row r="48" spans="1:24" ht="21.75" customHeight="1" x14ac:dyDescent="0.25">
      <c r="F48" s="179"/>
      <c r="G48" s="179"/>
      <c r="H48" s="179"/>
      <c r="I48" s="892" t="s">
        <v>36</v>
      </c>
      <c r="J48" s="893"/>
      <c r="K48" s="894"/>
      <c r="L48" s="784">
        <f>D32+D34</f>
        <v>2</v>
      </c>
      <c r="M48" s="784"/>
      <c r="N48" s="862">
        <f>U35</f>
        <v>1035</v>
      </c>
      <c r="O48" s="862"/>
      <c r="P48" s="30"/>
      <c r="Q48" s="30"/>
      <c r="R48" s="30"/>
      <c r="S48" s="30"/>
      <c r="T48" s="30"/>
      <c r="U48" s="30"/>
      <c r="V48" s="30"/>
      <c r="W48" s="30"/>
    </row>
    <row r="49" spans="9:23" x14ac:dyDescent="0.25">
      <c r="I49" s="831" t="s">
        <v>55</v>
      </c>
      <c r="J49" s="831"/>
      <c r="K49" s="831"/>
      <c r="L49" s="784">
        <f>SUM(L45:L48)</f>
        <v>10</v>
      </c>
      <c r="M49" s="784"/>
      <c r="N49" s="864">
        <f>SUM(N45:N48)</f>
        <v>11799</v>
      </c>
      <c r="O49" s="864"/>
      <c r="P49" s="936"/>
      <c r="Q49" s="936"/>
      <c r="R49" s="937"/>
      <c r="S49" s="937"/>
      <c r="U49" s="760"/>
      <c r="V49" s="941"/>
      <c r="W49" s="941"/>
    </row>
    <row r="56" spans="9:23" x14ac:dyDescent="0.25">
      <c r="P56" s="30"/>
    </row>
  </sheetData>
  <mergeCells count="33">
    <mergeCell ref="V49:W49"/>
    <mergeCell ref="R35:S35"/>
    <mergeCell ref="R37:S37"/>
    <mergeCell ref="L49:M49"/>
    <mergeCell ref="A1:Y1"/>
    <mergeCell ref="A2:Y2"/>
    <mergeCell ref="A3:Y3"/>
    <mergeCell ref="A5:Y5"/>
    <mergeCell ref="L42:Q42"/>
    <mergeCell ref="R18:S18"/>
    <mergeCell ref="R28:S28"/>
    <mergeCell ref="R23:S23"/>
    <mergeCell ref="N45:O45"/>
    <mergeCell ref="N46:O46"/>
    <mergeCell ref="N47:O47"/>
    <mergeCell ref="N48:O48"/>
    <mergeCell ref="F11:G11"/>
    <mergeCell ref="I49:K49"/>
    <mergeCell ref="I45:K45"/>
    <mergeCell ref="I46:K46"/>
    <mergeCell ref="I47:K47"/>
    <mergeCell ref="A7:Y7"/>
    <mergeCell ref="I44:K44"/>
    <mergeCell ref="I48:K48"/>
    <mergeCell ref="P49:Q49"/>
    <mergeCell ref="R49:S49"/>
    <mergeCell ref="N49:O49"/>
    <mergeCell ref="L44:M44"/>
    <mergeCell ref="L45:M45"/>
    <mergeCell ref="L46:M46"/>
    <mergeCell ref="L47:M47"/>
    <mergeCell ref="L48:M48"/>
    <mergeCell ref="N44:O44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  <rowBreaks count="1" manualBreakCount="1">
    <brk id="40" max="24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8"/>
  <sheetViews>
    <sheetView topLeftCell="B1" zoomScale="80" zoomScaleNormal="80" workbookViewId="0">
      <selection activeCell="X15" sqref="X15"/>
    </sheetView>
  </sheetViews>
  <sheetFormatPr baseColWidth="10" defaultColWidth="11.42578125" defaultRowHeight="15" x14ac:dyDescent="0.25"/>
  <cols>
    <col min="1" max="1" width="9" style="38" customWidth="1"/>
    <col min="2" max="2" width="31.42578125" style="38" customWidth="1"/>
    <col min="3" max="3" width="15.5703125" style="38" customWidth="1"/>
    <col min="4" max="4" width="11.42578125" style="38"/>
    <col min="5" max="5" width="12.85546875" style="38" customWidth="1"/>
    <col min="6" max="6" width="12.140625" style="38" customWidth="1"/>
    <col min="7" max="7" width="1.28515625" style="164" customWidth="1"/>
    <col min="8" max="19" width="8.5703125" style="38" customWidth="1"/>
    <col min="20" max="20" width="1.140625" style="164" customWidth="1"/>
    <col min="21" max="24" width="14" style="38" customWidth="1"/>
    <col min="25" max="16384" width="11.42578125" style="38"/>
  </cols>
  <sheetData>
    <row r="1" spans="1:25" ht="18" x14ac:dyDescent="0.25">
      <c r="A1" s="764" t="s">
        <v>24</v>
      </c>
      <c r="B1" s="764"/>
      <c r="C1" s="764"/>
      <c r="D1" s="764"/>
      <c r="E1" s="764"/>
      <c r="F1" s="764"/>
      <c r="G1" s="764"/>
      <c r="H1" s="764"/>
      <c r="I1" s="764"/>
      <c r="J1" s="764"/>
      <c r="K1" s="764"/>
      <c r="L1" s="764"/>
      <c r="M1" s="764"/>
      <c r="N1" s="764"/>
      <c r="O1" s="764"/>
      <c r="P1" s="764"/>
      <c r="Q1" s="764"/>
      <c r="R1" s="764"/>
      <c r="S1" s="764"/>
      <c r="T1" s="764"/>
      <c r="U1" s="764"/>
      <c r="V1" s="764"/>
      <c r="W1" s="764"/>
      <c r="X1" s="764"/>
    </row>
    <row r="2" spans="1:25" ht="15.75" x14ac:dyDescent="0.25">
      <c r="A2" s="765" t="s">
        <v>25</v>
      </c>
      <c r="B2" s="765"/>
      <c r="C2" s="765"/>
      <c r="D2" s="765"/>
      <c r="E2" s="765"/>
      <c r="F2" s="765"/>
      <c r="G2" s="765"/>
      <c r="H2" s="765"/>
      <c r="I2" s="765"/>
      <c r="J2" s="765"/>
      <c r="K2" s="765"/>
      <c r="L2" s="765"/>
      <c r="M2" s="765"/>
      <c r="N2" s="765"/>
      <c r="O2" s="765"/>
      <c r="P2" s="765"/>
      <c r="Q2" s="765"/>
      <c r="R2" s="765"/>
      <c r="S2" s="765"/>
      <c r="T2" s="765"/>
      <c r="U2" s="765"/>
      <c r="V2" s="765"/>
      <c r="W2" s="765"/>
      <c r="X2" s="765"/>
    </row>
    <row r="3" spans="1:25" x14ac:dyDescent="0.25">
      <c r="A3" s="766" t="s">
        <v>322</v>
      </c>
      <c r="B3" s="766"/>
      <c r="C3" s="766"/>
      <c r="D3" s="766"/>
      <c r="E3" s="766"/>
      <c r="F3" s="766"/>
      <c r="G3" s="766"/>
      <c r="H3" s="766"/>
      <c r="I3" s="766"/>
      <c r="J3" s="766"/>
      <c r="K3" s="766"/>
      <c r="L3" s="766"/>
      <c r="M3" s="766"/>
      <c r="N3" s="766"/>
      <c r="O3" s="766"/>
      <c r="P3" s="766"/>
      <c r="Q3" s="766"/>
      <c r="R3" s="766"/>
      <c r="S3" s="766"/>
      <c r="T3" s="766"/>
      <c r="U3" s="766"/>
      <c r="V3" s="766"/>
      <c r="W3" s="766"/>
      <c r="X3" s="766"/>
    </row>
    <row r="4" spans="1:25" x14ac:dyDescent="0.25">
      <c r="A4" s="23"/>
      <c r="B4" s="25"/>
      <c r="C4" s="25"/>
      <c r="D4" s="25"/>
      <c r="E4" s="25"/>
      <c r="F4" s="25"/>
      <c r="G4" s="26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5"/>
      <c r="U4" s="25"/>
      <c r="V4" s="25"/>
      <c r="W4" s="25"/>
      <c r="X4" s="25"/>
    </row>
    <row r="5" spans="1:25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  <c r="Y5" s="95"/>
    </row>
    <row r="7" spans="1:25" ht="21" x14ac:dyDescent="0.35">
      <c r="A7" s="777" t="s">
        <v>282</v>
      </c>
      <c r="B7" s="777"/>
      <c r="C7" s="777"/>
      <c r="D7" s="777"/>
      <c r="E7" s="777"/>
      <c r="F7" s="777"/>
      <c r="G7" s="777"/>
      <c r="H7" s="777"/>
      <c r="I7" s="777"/>
      <c r="J7" s="777"/>
      <c r="K7" s="777"/>
      <c r="L7" s="777"/>
      <c r="M7" s="777"/>
      <c r="N7" s="777"/>
      <c r="O7" s="777"/>
      <c r="P7" s="777"/>
      <c r="Q7" s="777"/>
      <c r="R7" s="777"/>
      <c r="S7" s="777"/>
      <c r="T7" s="777"/>
      <c r="U7" s="777"/>
      <c r="V7" s="777"/>
      <c r="W7" s="777"/>
      <c r="X7" s="777"/>
    </row>
    <row r="8" spans="1:25" x14ac:dyDescent="0.25">
      <c r="B8" s="17"/>
      <c r="C8" s="17"/>
      <c r="D8" s="17"/>
      <c r="E8" s="17"/>
      <c r="F8" s="17"/>
      <c r="G8" s="270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270"/>
      <c r="U8" s="17"/>
    </row>
    <row r="9" spans="1:25" ht="22.5" x14ac:dyDescent="0.25">
      <c r="B9" s="40"/>
      <c r="E9" s="853" t="s">
        <v>29</v>
      </c>
      <c r="F9" s="854"/>
      <c r="G9" s="310"/>
      <c r="H9" s="244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51" t="s">
        <v>111</v>
      </c>
      <c r="T9" s="323"/>
      <c r="U9" s="200" t="s">
        <v>233</v>
      </c>
      <c r="V9" s="41"/>
    </row>
    <row r="10" spans="1:25" ht="22.5" customHeight="1" x14ac:dyDescent="0.25">
      <c r="B10" s="40"/>
      <c r="E10" s="780" t="s">
        <v>30</v>
      </c>
      <c r="F10" s="781"/>
      <c r="G10" s="311"/>
      <c r="H10" s="247">
        <v>0</v>
      </c>
      <c r="I10" s="65">
        <v>0</v>
      </c>
      <c r="J10" s="65">
        <v>10</v>
      </c>
      <c r="K10" s="65">
        <v>18</v>
      </c>
      <c r="L10" s="65">
        <v>21</v>
      </c>
      <c r="M10" s="65">
        <v>22</v>
      </c>
      <c r="N10" s="65">
        <v>21</v>
      </c>
      <c r="O10" s="65">
        <v>23</v>
      </c>
      <c r="P10" s="65">
        <v>20</v>
      </c>
      <c r="Q10" s="65">
        <v>19</v>
      </c>
      <c r="R10" s="65">
        <v>20</v>
      </c>
      <c r="S10" s="256">
        <v>21</v>
      </c>
      <c r="T10" s="329"/>
      <c r="U10" s="61">
        <f>SUM(H10:S10)</f>
        <v>195</v>
      </c>
      <c r="V10" s="41"/>
    </row>
    <row r="11" spans="1:25" x14ac:dyDescent="0.25">
      <c r="F11" s="931"/>
      <c r="G11" s="931"/>
    </row>
    <row r="13" spans="1:25" ht="33" customHeight="1" x14ac:dyDescent="0.25">
      <c r="A13" s="241" t="s">
        <v>20</v>
      </c>
      <c r="B13" s="133" t="s">
        <v>97</v>
      </c>
      <c r="C13" s="242" t="s">
        <v>1</v>
      </c>
      <c r="D13" s="243" t="s">
        <v>2</v>
      </c>
      <c r="E13" s="243" t="s">
        <v>3</v>
      </c>
      <c r="F13" s="243" t="s">
        <v>4</v>
      </c>
      <c r="G13" s="338"/>
      <c r="H13" s="250" t="s">
        <v>101</v>
      </c>
      <c r="I13" s="200" t="s">
        <v>102</v>
      </c>
      <c r="J13" s="200" t="s">
        <v>103</v>
      </c>
      <c r="K13" s="200" t="s">
        <v>104</v>
      </c>
      <c r="L13" s="200" t="s">
        <v>105</v>
      </c>
      <c r="M13" s="200" t="s">
        <v>106</v>
      </c>
      <c r="N13" s="200" t="s">
        <v>107</v>
      </c>
      <c r="O13" s="200" t="s">
        <v>108</v>
      </c>
      <c r="P13" s="200" t="s">
        <v>109</v>
      </c>
      <c r="Q13" s="200" t="s">
        <v>110</v>
      </c>
      <c r="R13" s="200" t="s">
        <v>5</v>
      </c>
      <c r="S13" s="259" t="s">
        <v>111</v>
      </c>
      <c r="T13" s="323"/>
      <c r="U13" s="134" t="s">
        <v>26</v>
      </c>
    </row>
    <row r="14" spans="1:25" s="164" customFormat="1" ht="20.25" customHeight="1" x14ac:dyDescent="0.25">
      <c r="A14" s="162"/>
      <c r="B14" s="498" t="s">
        <v>15</v>
      </c>
      <c r="C14" s="162"/>
      <c r="D14" s="163"/>
      <c r="E14" s="163"/>
      <c r="F14" s="163"/>
      <c r="G14" s="313"/>
      <c r="H14" s="312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325"/>
      <c r="T14" s="327"/>
      <c r="U14" s="132"/>
      <c r="V14" s="38"/>
      <c r="W14" s="38"/>
      <c r="X14" s="38"/>
    </row>
    <row r="15" spans="1:25" ht="45" customHeight="1" x14ac:dyDescent="0.25">
      <c r="A15" s="691">
        <v>1</v>
      </c>
      <c r="B15" s="345" t="s">
        <v>293</v>
      </c>
      <c r="C15" s="341" t="s">
        <v>283</v>
      </c>
      <c r="D15" s="691">
        <v>2</v>
      </c>
      <c r="E15" s="691">
        <v>2</v>
      </c>
      <c r="F15" s="691">
        <f>D15*E15</f>
        <v>4</v>
      </c>
      <c r="G15" s="637"/>
      <c r="H15" s="309">
        <f>+H10*F15</f>
        <v>0</v>
      </c>
      <c r="I15" s="153">
        <f>+I10*F15</f>
        <v>0</v>
      </c>
      <c r="J15" s="153">
        <f>+J10*F15</f>
        <v>40</v>
      </c>
      <c r="K15" s="153">
        <f>+K10*F15</f>
        <v>72</v>
      </c>
      <c r="L15" s="153">
        <f t="shared" ref="L15:S15" si="0">$F$15*L10</f>
        <v>84</v>
      </c>
      <c r="M15" s="153">
        <f t="shared" si="0"/>
        <v>88</v>
      </c>
      <c r="N15" s="153">
        <f t="shared" si="0"/>
        <v>84</v>
      </c>
      <c r="O15" s="153">
        <f t="shared" si="0"/>
        <v>92</v>
      </c>
      <c r="P15" s="153">
        <f t="shared" si="0"/>
        <v>80</v>
      </c>
      <c r="Q15" s="153">
        <f t="shared" si="0"/>
        <v>76</v>
      </c>
      <c r="R15" s="153">
        <f t="shared" si="0"/>
        <v>80</v>
      </c>
      <c r="S15" s="322">
        <f t="shared" si="0"/>
        <v>84</v>
      </c>
      <c r="T15" s="324"/>
      <c r="U15" s="339">
        <f>SUM(H15:S15)</f>
        <v>780</v>
      </c>
    </row>
    <row r="16" spans="1:25" ht="28.5" customHeight="1" x14ac:dyDescent="0.25">
      <c r="A16" s="27"/>
      <c r="B16" s="30"/>
      <c r="C16" s="10"/>
      <c r="D16" s="10"/>
      <c r="E16" s="10"/>
      <c r="F16" s="10"/>
      <c r="G16" s="93"/>
      <c r="H16" s="184"/>
      <c r="I16" s="184"/>
      <c r="J16" s="184"/>
      <c r="K16" s="184"/>
      <c r="L16" s="184"/>
      <c r="M16" s="184"/>
      <c r="N16" s="184"/>
      <c r="O16" s="184"/>
      <c r="P16" s="184"/>
      <c r="Q16" s="291"/>
      <c r="R16" s="928" t="s">
        <v>59</v>
      </c>
      <c r="S16" s="928"/>
      <c r="T16" s="638"/>
      <c r="U16" s="120">
        <f>SUM(U15:U15)</f>
        <v>780</v>
      </c>
    </row>
    <row r="17" spans="1:24" ht="15.75" thickBot="1" x14ac:dyDescent="0.3">
      <c r="A17" s="27"/>
      <c r="B17" s="30"/>
      <c r="C17" s="10"/>
      <c r="D17" s="10"/>
      <c r="E17" s="10"/>
      <c r="F17" s="10"/>
      <c r="G17" s="93"/>
      <c r="H17" s="335"/>
      <c r="I17" s="335"/>
      <c r="J17" s="335"/>
      <c r="K17" s="335"/>
      <c r="L17" s="335"/>
      <c r="M17" s="335"/>
      <c r="N17" s="335"/>
      <c r="O17" s="335"/>
      <c r="P17" s="335"/>
      <c r="Q17" s="335"/>
      <c r="R17" s="335"/>
      <c r="S17" s="336"/>
      <c r="T17" s="336"/>
      <c r="U17" s="27"/>
    </row>
    <row r="18" spans="1:24" ht="25.5" customHeight="1" thickBot="1" x14ac:dyDescent="0.3">
      <c r="A18" s="29"/>
      <c r="B18" s="12"/>
      <c r="C18" s="12"/>
      <c r="D18" s="10"/>
      <c r="E18" s="10"/>
      <c r="F18" s="10"/>
      <c r="G18" s="93"/>
      <c r="H18" s="10"/>
      <c r="I18" s="10"/>
      <c r="J18" s="10"/>
      <c r="K18" s="10"/>
      <c r="L18" s="10"/>
      <c r="M18" s="10"/>
      <c r="N18" s="10"/>
      <c r="O18" s="10"/>
      <c r="P18" s="10"/>
      <c r="Q18" s="168"/>
      <c r="R18" s="929" t="s">
        <v>61</v>
      </c>
      <c r="S18" s="930"/>
      <c r="T18" s="337"/>
      <c r="U18" s="180">
        <f>SUM(U16)</f>
        <v>780</v>
      </c>
    </row>
    <row r="19" spans="1:24" x14ac:dyDescent="0.25">
      <c r="A19" s="29"/>
      <c r="B19" s="12"/>
      <c r="C19" s="12"/>
      <c r="D19" s="10"/>
      <c r="E19" s="10"/>
      <c r="F19" s="10"/>
      <c r="G19" s="93"/>
      <c r="H19" s="93"/>
      <c r="I19" s="93"/>
      <c r="J19" s="93"/>
      <c r="K19" s="93"/>
      <c r="L19" s="10"/>
      <c r="M19" s="10"/>
      <c r="N19" s="10"/>
      <c r="O19" s="10"/>
      <c r="P19" s="10"/>
      <c r="Q19" s="10"/>
      <c r="R19" s="92"/>
      <c r="S19" s="92"/>
      <c r="T19" s="333"/>
      <c r="U19" s="693"/>
    </row>
    <row r="20" spans="1:24" x14ac:dyDescent="0.25">
      <c r="A20" s="29"/>
      <c r="B20" s="12"/>
      <c r="C20" s="12"/>
      <c r="D20" s="10"/>
      <c r="E20" s="10"/>
      <c r="F20" s="10"/>
      <c r="G20" s="93"/>
      <c r="H20" s="90">
        <f t="shared" ref="H20:S20" si="1">H15</f>
        <v>0</v>
      </c>
      <c r="I20" s="90">
        <f t="shared" si="1"/>
        <v>0</v>
      </c>
      <c r="J20" s="90">
        <f t="shared" si="1"/>
        <v>40</v>
      </c>
      <c r="K20" s="90">
        <f t="shared" si="1"/>
        <v>72</v>
      </c>
      <c r="L20" s="90">
        <f t="shared" si="1"/>
        <v>84</v>
      </c>
      <c r="M20" s="90">
        <f t="shared" si="1"/>
        <v>88</v>
      </c>
      <c r="N20" s="90">
        <f t="shared" si="1"/>
        <v>84</v>
      </c>
      <c r="O20" s="90">
        <f t="shared" si="1"/>
        <v>92</v>
      </c>
      <c r="P20" s="90">
        <f t="shared" si="1"/>
        <v>80</v>
      </c>
      <c r="Q20" s="90">
        <f t="shared" si="1"/>
        <v>76</v>
      </c>
      <c r="R20" s="90">
        <f t="shared" si="1"/>
        <v>80</v>
      </c>
      <c r="S20" s="90">
        <f t="shared" si="1"/>
        <v>84</v>
      </c>
      <c r="T20" s="272"/>
      <c r="U20" s="284">
        <f>SUM(H20:S20)</f>
        <v>780</v>
      </c>
    </row>
    <row r="21" spans="1:24" x14ac:dyDescent="0.25">
      <c r="A21" s="29"/>
      <c r="B21" s="12"/>
      <c r="C21" s="12"/>
      <c r="D21" s="10"/>
      <c r="E21" s="10"/>
      <c r="F21" s="10"/>
      <c r="G21" s="93"/>
      <c r="H21" s="216"/>
      <c r="I21" s="216"/>
      <c r="J21" s="216"/>
      <c r="K21" s="216"/>
      <c r="L21" s="216"/>
      <c r="M21" s="216"/>
      <c r="N21" s="216"/>
      <c r="O21" s="216"/>
      <c r="P21" s="216"/>
      <c r="Q21" s="216"/>
      <c r="R21" s="216"/>
      <c r="S21" s="216"/>
      <c r="T21" s="334"/>
      <c r="U21" s="692"/>
      <c r="V21" s="89"/>
      <c r="W21" s="89"/>
      <c r="X21" s="30"/>
    </row>
    <row r="22" spans="1:24" x14ac:dyDescent="0.25">
      <c r="A22" s="29"/>
      <c r="B22" s="12"/>
      <c r="C22" s="12"/>
      <c r="D22" s="10"/>
      <c r="E22" s="10"/>
      <c r="F22" s="10"/>
      <c r="G22" s="93"/>
      <c r="H22" s="93"/>
      <c r="I22" s="93"/>
      <c r="J22" s="93"/>
      <c r="K22" s="93"/>
      <c r="L22" s="10"/>
      <c r="M22" s="10"/>
      <c r="N22" s="10"/>
      <c r="O22" s="10"/>
      <c r="P22" s="10"/>
      <c r="Q22" s="10"/>
      <c r="R22" s="92"/>
      <c r="S22" s="92"/>
      <c r="T22" s="333"/>
      <c r="U22" s="693"/>
      <c r="V22" s="89"/>
      <c r="W22" s="89"/>
      <c r="X22" s="30"/>
    </row>
    <row r="23" spans="1:24" x14ac:dyDescent="0.25">
      <c r="A23" s="29"/>
      <c r="B23" s="12"/>
      <c r="C23" s="12"/>
      <c r="D23" s="10"/>
      <c r="E23" s="10"/>
      <c r="F23" s="10"/>
      <c r="G23" s="93"/>
      <c r="H23" s="93"/>
      <c r="I23" s="93"/>
      <c r="J23" s="93"/>
      <c r="K23" s="93"/>
      <c r="L23" s="10"/>
      <c r="M23" s="10"/>
      <c r="N23" s="10"/>
      <c r="O23" s="10"/>
      <c r="P23" s="10"/>
      <c r="Q23" s="10"/>
      <c r="R23" s="92"/>
      <c r="S23" s="92"/>
      <c r="T23" s="333"/>
      <c r="U23" s="693"/>
      <c r="V23" s="89"/>
      <c r="W23" s="89"/>
      <c r="X23" s="30"/>
    </row>
    <row r="24" spans="1:24" ht="21" x14ac:dyDescent="0.35">
      <c r="A24" s="29"/>
      <c r="B24" s="12"/>
      <c r="C24" s="12"/>
      <c r="D24" s="10"/>
      <c r="E24" s="10"/>
      <c r="F24" s="10"/>
      <c r="G24" s="93"/>
      <c r="H24" s="93"/>
      <c r="I24" s="93"/>
      <c r="J24" s="93"/>
      <c r="K24" s="93"/>
      <c r="L24" s="821" t="s">
        <v>192</v>
      </c>
      <c r="M24" s="822"/>
      <c r="N24" s="822"/>
      <c r="O24" s="822"/>
      <c r="P24" s="822"/>
      <c r="Q24" s="823"/>
      <c r="R24" s="92"/>
      <c r="S24" s="92"/>
      <c r="T24" s="333"/>
      <c r="U24" s="693"/>
      <c r="V24" s="89"/>
      <c r="W24" s="89"/>
      <c r="X24" s="30"/>
    </row>
    <row r="25" spans="1:24" x14ac:dyDescent="0.25">
      <c r="A25" s="29"/>
      <c r="C25" s="12"/>
      <c r="D25" s="10"/>
      <c r="E25" s="10"/>
      <c r="F25" s="10"/>
      <c r="G25" s="93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93"/>
      <c r="U25" s="693"/>
    </row>
    <row r="26" spans="1:24" ht="42" customHeight="1" x14ac:dyDescent="0.25">
      <c r="F26" s="177"/>
      <c r="G26" s="177"/>
      <c r="H26" s="177"/>
      <c r="I26" s="863" t="s">
        <v>23</v>
      </c>
      <c r="J26" s="863"/>
      <c r="K26" s="863"/>
      <c r="L26" s="783" t="s">
        <v>2</v>
      </c>
      <c r="M26" s="783"/>
      <c r="N26" s="785" t="s">
        <v>27</v>
      </c>
      <c r="O26" s="785"/>
      <c r="T26" s="38"/>
    </row>
    <row r="27" spans="1:24" ht="27" customHeight="1" x14ac:dyDescent="0.25">
      <c r="F27" s="178"/>
      <c r="G27" s="178"/>
      <c r="H27" s="178"/>
      <c r="I27" s="892" t="s">
        <v>35</v>
      </c>
      <c r="J27" s="893"/>
      <c r="K27" s="894"/>
      <c r="L27" s="784">
        <f>+D15</f>
        <v>2</v>
      </c>
      <c r="M27" s="784"/>
      <c r="N27" s="862">
        <f>U16</f>
        <v>780</v>
      </c>
      <c r="O27" s="862"/>
      <c r="T27" s="38"/>
    </row>
    <row r="28" spans="1:24" ht="21.75" customHeight="1" x14ac:dyDescent="0.25">
      <c r="F28" s="179"/>
      <c r="G28" s="179"/>
      <c r="H28" s="179"/>
      <c r="I28" s="831" t="s">
        <v>55</v>
      </c>
      <c r="J28" s="831"/>
      <c r="K28" s="831"/>
      <c r="L28" s="831">
        <f>SUM(L27)</f>
        <v>2</v>
      </c>
      <c r="M28" s="831"/>
      <c r="N28" s="864">
        <f>SUM(N27:N27)</f>
        <v>780</v>
      </c>
      <c r="O28" s="864"/>
      <c r="T28" s="38"/>
    </row>
  </sheetData>
  <mergeCells count="20">
    <mergeCell ref="I26:K26"/>
    <mergeCell ref="L26:M26"/>
    <mergeCell ref="N26:O26"/>
    <mergeCell ref="I27:K27"/>
    <mergeCell ref="L27:M27"/>
    <mergeCell ref="N27:O27"/>
    <mergeCell ref="I28:K28"/>
    <mergeCell ref="L28:M28"/>
    <mergeCell ref="N28:O28"/>
    <mergeCell ref="E10:F10"/>
    <mergeCell ref="F11:G11"/>
    <mergeCell ref="R16:S16"/>
    <mergeCell ref="R18:S18"/>
    <mergeCell ref="L24:Q24"/>
    <mergeCell ref="E9:F9"/>
    <mergeCell ref="A1:X1"/>
    <mergeCell ref="A2:X2"/>
    <mergeCell ref="A3:X3"/>
    <mergeCell ref="A5:X5"/>
    <mergeCell ref="A7:X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6"/>
  <sheetViews>
    <sheetView zoomScale="80" zoomScaleNormal="80" workbookViewId="0">
      <selection activeCell="V37" sqref="V37"/>
    </sheetView>
  </sheetViews>
  <sheetFormatPr baseColWidth="10" defaultColWidth="11.42578125" defaultRowHeight="15" x14ac:dyDescent="0.25"/>
  <cols>
    <col min="1" max="1" width="5.5703125" style="38" customWidth="1"/>
    <col min="2" max="2" width="26.42578125" style="38" customWidth="1"/>
    <col min="3" max="3" width="15.5703125" style="38" customWidth="1"/>
    <col min="4" max="4" width="12" style="38" customWidth="1"/>
    <col min="5" max="5" width="12.85546875" style="38" customWidth="1"/>
    <col min="6" max="6" width="15.42578125" style="38" customWidth="1"/>
    <col min="7" max="7" width="1.42578125" style="87" customWidth="1"/>
    <col min="8" max="19" width="8.5703125" style="38" customWidth="1"/>
    <col min="20" max="20" width="1.28515625" style="87" customWidth="1"/>
    <col min="21" max="21" width="14" style="38" customWidth="1"/>
    <col min="22" max="22" width="12.28515625" style="38" customWidth="1"/>
    <col min="23" max="23" width="13.140625" style="38" customWidth="1"/>
    <col min="24" max="24" width="13.5703125" style="38" customWidth="1"/>
    <col min="25" max="16384" width="11.42578125" style="38"/>
  </cols>
  <sheetData>
    <row r="1" spans="1:27" ht="15.75" x14ac:dyDescent="0.25">
      <c r="A1" s="765" t="s">
        <v>25</v>
      </c>
      <c r="B1" s="765"/>
      <c r="C1" s="765"/>
      <c r="D1" s="765"/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5"/>
      <c r="P1" s="765"/>
      <c r="Q1" s="765"/>
      <c r="R1" s="765"/>
      <c r="S1" s="765"/>
      <c r="T1" s="765"/>
      <c r="U1" s="765"/>
      <c r="V1" s="765"/>
      <c r="W1" s="765"/>
      <c r="X1" s="765"/>
      <c r="Y1" s="765"/>
    </row>
    <row r="2" spans="1:27" x14ac:dyDescent="0.25">
      <c r="A2" s="766" t="s">
        <v>322</v>
      </c>
      <c r="B2" s="766"/>
      <c r="C2" s="766"/>
      <c r="D2" s="766"/>
      <c r="E2" s="766"/>
      <c r="F2" s="766"/>
      <c r="G2" s="766"/>
      <c r="H2" s="766"/>
      <c r="I2" s="766"/>
      <c r="J2" s="766"/>
      <c r="K2" s="766"/>
      <c r="L2" s="766"/>
      <c r="M2" s="766"/>
      <c r="N2" s="766"/>
      <c r="O2" s="766"/>
      <c r="P2" s="766"/>
      <c r="Q2" s="766"/>
      <c r="R2" s="766"/>
      <c r="S2" s="766"/>
      <c r="T2" s="766"/>
      <c r="U2" s="766"/>
      <c r="V2" s="766"/>
      <c r="W2" s="766"/>
      <c r="X2" s="766"/>
      <c r="Y2" s="766"/>
    </row>
    <row r="3" spans="1:27" x14ac:dyDescent="0.25">
      <c r="A3" s="23"/>
      <c r="B3" s="25"/>
      <c r="C3" s="25"/>
      <c r="D3" s="25"/>
      <c r="E3" s="25"/>
      <c r="F3" s="25"/>
      <c r="G3" s="26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65"/>
      <c r="U3" s="25"/>
      <c r="V3" s="25"/>
      <c r="W3" s="25"/>
      <c r="X3" s="25"/>
      <c r="Y3" s="25"/>
    </row>
    <row r="4" spans="1:27" ht="18.75" x14ac:dyDescent="0.3">
      <c r="A4" s="776" t="s">
        <v>336</v>
      </c>
      <c r="B4" s="776"/>
      <c r="C4" s="776"/>
      <c r="D4" s="776"/>
      <c r="E4" s="776"/>
      <c r="F4" s="776"/>
      <c r="G4" s="776"/>
      <c r="H4" s="776"/>
      <c r="I4" s="776"/>
      <c r="J4" s="776"/>
      <c r="K4" s="776"/>
      <c r="L4" s="776"/>
      <c r="M4" s="776"/>
      <c r="N4" s="776"/>
      <c r="O4" s="776"/>
      <c r="P4" s="776"/>
      <c r="Q4" s="776"/>
      <c r="R4" s="776"/>
      <c r="S4" s="776"/>
      <c r="T4" s="776"/>
      <c r="U4" s="776"/>
      <c r="V4" s="776"/>
      <c r="W4" s="776"/>
      <c r="X4" s="776"/>
      <c r="Y4" s="776"/>
    </row>
    <row r="5" spans="1:27" ht="18.75" x14ac:dyDescent="0.3">
      <c r="Z5" s="95"/>
      <c r="AA5" s="95"/>
    </row>
    <row r="6" spans="1:27" ht="21" x14ac:dyDescent="0.35">
      <c r="A6" s="777" t="s">
        <v>275</v>
      </c>
      <c r="B6" s="777"/>
      <c r="C6" s="777"/>
      <c r="D6" s="777"/>
      <c r="E6" s="777"/>
      <c r="F6" s="777"/>
      <c r="G6" s="777"/>
      <c r="H6" s="777"/>
      <c r="I6" s="777"/>
      <c r="J6" s="777"/>
      <c r="K6" s="777"/>
      <c r="L6" s="777"/>
      <c r="M6" s="777"/>
      <c r="N6" s="777"/>
      <c r="O6" s="777"/>
      <c r="P6" s="777"/>
      <c r="Q6" s="777"/>
      <c r="R6" s="777"/>
      <c r="S6" s="777"/>
      <c r="T6" s="777"/>
      <c r="U6" s="777"/>
      <c r="V6" s="777"/>
      <c r="W6" s="777"/>
      <c r="X6" s="777"/>
      <c r="Y6" s="777"/>
    </row>
    <row r="7" spans="1:27" x14ac:dyDescent="0.25">
      <c r="B7" s="17"/>
      <c r="C7" s="17"/>
      <c r="D7" s="17"/>
      <c r="E7" s="17"/>
      <c r="F7" s="17"/>
      <c r="G7" s="26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266"/>
      <c r="U7" s="17"/>
    </row>
    <row r="8" spans="1:27" ht="22.5" x14ac:dyDescent="0.25">
      <c r="B8" s="40"/>
      <c r="F8" s="285" t="s">
        <v>29</v>
      </c>
      <c r="G8" s="310"/>
      <c r="H8" s="250" t="s">
        <v>101</v>
      </c>
      <c r="I8" s="200" t="s">
        <v>102</v>
      </c>
      <c r="J8" s="200" t="s">
        <v>103</v>
      </c>
      <c r="K8" s="200" t="s">
        <v>104</v>
      </c>
      <c r="L8" s="200" t="s">
        <v>105</v>
      </c>
      <c r="M8" s="200" t="s">
        <v>106</v>
      </c>
      <c r="N8" s="200" t="s">
        <v>107</v>
      </c>
      <c r="O8" s="200" t="s">
        <v>108</v>
      </c>
      <c r="P8" s="200" t="s">
        <v>109</v>
      </c>
      <c r="Q8" s="200" t="s">
        <v>110</v>
      </c>
      <c r="R8" s="200" t="s">
        <v>5</v>
      </c>
      <c r="S8" s="259" t="s">
        <v>111</v>
      </c>
      <c r="T8" s="323"/>
      <c r="U8" s="200" t="s">
        <v>232</v>
      </c>
      <c r="V8" s="41"/>
    </row>
    <row r="9" spans="1:27" ht="23.25" customHeight="1" x14ac:dyDescent="0.25">
      <c r="B9" s="40"/>
      <c r="F9" s="286" t="s">
        <v>30</v>
      </c>
      <c r="G9" s="311"/>
      <c r="H9" s="309">
        <v>0</v>
      </c>
      <c r="I9" s="153">
        <v>0</v>
      </c>
      <c r="J9" s="153">
        <v>10</v>
      </c>
      <c r="K9" s="153">
        <v>18</v>
      </c>
      <c r="L9" s="153">
        <v>21</v>
      </c>
      <c r="M9" s="153">
        <v>22</v>
      </c>
      <c r="N9" s="153">
        <v>21</v>
      </c>
      <c r="O9" s="153">
        <v>23</v>
      </c>
      <c r="P9" s="153">
        <v>20</v>
      </c>
      <c r="Q9" s="153">
        <v>19</v>
      </c>
      <c r="R9" s="153">
        <v>20</v>
      </c>
      <c r="S9" s="322">
        <v>21</v>
      </c>
      <c r="T9" s="324"/>
      <c r="U9" s="304">
        <f>SUM(H9:S9)</f>
        <v>195</v>
      </c>
      <c r="V9" s="41"/>
    </row>
    <row r="10" spans="1:27" ht="22.5" customHeight="1" x14ac:dyDescent="0.25">
      <c r="F10" s="931"/>
      <c r="G10" s="931"/>
      <c r="U10" s="694">
        <f>SUM(U9:U9)</f>
        <v>195</v>
      </c>
    </row>
    <row r="12" spans="1:27" ht="22.5" x14ac:dyDescent="0.25">
      <c r="A12" s="241" t="s">
        <v>20</v>
      </c>
      <c r="B12" s="133" t="s">
        <v>97</v>
      </c>
      <c r="C12" s="242" t="s">
        <v>1</v>
      </c>
      <c r="D12" s="243" t="s">
        <v>2</v>
      </c>
      <c r="E12" s="243" t="s">
        <v>3</v>
      </c>
      <c r="F12" s="243" t="s">
        <v>4</v>
      </c>
      <c r="G12" s="269"/>
      <c r="H12" s="244" t="s">
        <v>101</v>
      </c>
      <c r="I12" s="200" t="s">
        <v>102</v>
      </c>
      <c r="J12" s="200" t="s">
        <v>103</v>
      </c>
      <c r="K12" s="200" t="s">
        <v>104</v>
      </c>
      <c r="L12" s="200" t="s">
        <v>105</v>
      </c>
      <c r="M12" s="200" t="s">
        <v>106</v>
      </c>
      <c r="N12" s="200" t="s">
        <v>107</v>
      </c>
      <c r="O12" s="200" t="s">
        <v>108</v>
      </c>
      <c r="P12" s="200" t="s">
        <v>109</v>
      </c>
      <c r="Q12" s="200" t="s">
        <v>110</v>
      </c>
      <c r="R12" s="200" t="s">
        <v>5</v>
      </c>
      <c r="S12" s="251" t="s">
        <v>111</v>
      </c>
      <c r="T12" s="276"/>
      <c r="U12" s="134" t="s">
        <v>26</v>
      </c>
    </row>
    <row r="13" spans="1:27" x14ac:dyDescent="0.25">
      <c r="A13" s="162"/>
      <c r="B13" s="498" t="s">
        <v>56</v>
      </c>
      <c r="C13" s="162"/>
      <c r="D13" s="163"/>
      <c r="E13" s="163"/>
      <c r="F13" s="163"/>
      <c r="G13" s="314"/>
      <c r="H13" s="312"/>
      <c r="I13" s="144"/>
      <c r="J13" s="144"/>
      <c r="K13" s="144"/>
      <c r="L13" s="144"/>
      <c r="M13" s="144"/>
      <c r="N13" s="144"/>
      <c r="O13" s="144"/>
      <c r="P13" s="144"/>
      <c r="Q13" s="144"/>
      <c r="R13" s="144"/>
      <c r="S13" s="325"/>
      <c r="T13" s="327"/>
      <c r="U13" s="132"/>
    </row>
    <row r="14" spans="1:27" ht="58.5" customHeight="1" x14ac:dyDescent="0.25">
      <c r="A14" s="678">
        <v>1</v>
      </c>
      <c r="B14" s="209" t="s">
        <v>276</v>
      </c>
      <c r="C14" s="44" t="s">
        <v>277</v>
      </c>
      <c r="D14" s="681">
        <v>1</v>
      </c>
      <c r="E14" s="681">
        <v>5</v>
      </c>
      <c r="F14" s="681">
        <f>D14*E14</f>
        <v>5</v>
      </c>
      <c r="G14" s="315"/>
      <c r="H14" s="309">
        <f>+H9*F14</f>
        <v>0</v>
      </c>
      <c r="I14" s="153">
        <f>+I9*F14</f>
        <v>0</v>
      </c>
      <c r="J14" s="153">
        <f>+J9*F14</f>
        <v>50</v>
      </c>
      <c r="K14" s="153">
        <f>+K9*F14</f>
        <v>90</v>
      </c>
      <c r="L14" s="153">
        <f t="shared" ref="L14:S14" si="0">$F$14*L9</f>
        <v>105</v>
      </c>
      <c r="M14" s="153">
        <f t="shared" si="0"/>
        <v>110</v>
      </c>
      <c r="N14" s="153">
        <f t="shared" si="0"/>
        <v>105</v>
      </c>
      <c r="O14" s="153">
        <f t="shared" si="0"/>
        <v>115</v>
      </c>
      <c r="P14" s="153">
        <f t="shared" si="0"/>
        <v>100</v>
      </c>
      <c r="Q14" s="153">
        <f t="shared" si="0"/>
        <v>95</v>
      </c>
      <c r="R14" s="153">
        <f t="shared" si="0"/>
        <v>100</v>
      </c>
      <c r="S14" s="322">
        <f t="shared" si="0"/>
        <v>105</v>
      </c>
      <c r="T14" s="324"/>
      <c r="U14" s="98">
        <f>SUM(H14:S14)</f>
        <v>975</v>
      </c>
    </row>
    <row r="15" spans="1:27" ht="8.25" customHeight="1" x14ac:dyDescent="0.25">
      <c r="A15" s="207"/>
      <c r="B15" s="287"/>
      <c r="C15" s="240"/>
      <c r="D15" s="157"/>
      <c r="E15" s="157"/>
      <c r="F15" s="157"/>
      <c r="G15" s="315"/>
      <c r="H15" s="306"/>
      <c r="I15" s="304"/>
      <c r="J15" s="304"/>
      <c r="K15" s="304"/>
      <c r="L15" s="304"/>
      <c r="M15" s="304"/>
      <c r="N15" s="304"/>
      <c r="O15" s="304"/>
      <c r="P15" s="304"/>
      <c r="Q15" s="304"/>
      <c r="R15" s="305"/>
      <c r="S15" s="326"/>
      <c r="T15" s="324"/>
      <c r="U15" s="208"/>
    </row>
    <row r="16" spans="1:27" ht="29.25" customHeight="1" x14ac:dyDescent="0.25">
      <c r="A16" s="182"/>
      <c r="B16" s="290"/>
      <c r="C16" s="167"/>
      <c r="D16" s="167"/>
      <c r="E16" s="167"/>
      <c r="F16" s="167"/>
      <c r="G16" s="307"/>
      <c r="H16" s="184"/>
      <c r="I16" s="184"/>
      <c r="J16" s="184"/>
      <c r="K16" s="184"/>
      <c r="L16" s="184"/>
      <c r="M16" s="184"/>
      <c r="N16" s="184"/>
      <c r="O16" s="184"/>
      <c r="P16" s="184"/>
      <c r="Q16" s="291"/>
      <c r="R16" s="939" t="s">
        <v>116</v>
      </c>
      <c r="S16" s="940"/>
      <c r="T16" s="328"/>
      <c r="U16" s="685">
        <f>SUM(U14:U15)</f>
        <v>975</v>
      </c>
    </row>
    <row r="17" spans="1:25" ht="21" customHeight="1" x14ac:dyDescent="0.25">
      <c r="A17" s="293"/>
      <c r="B17" s="294"/>
      <c r="C17" s="229"/>
      <c r="D17" s="229"/>
      <c r="E17" s="229"/>
      <c r="F17" s="229"/>
      <c r="G17" s="307"/>
      <c r="H17" s="274"/>
      <c r="I17" s="274"/>
      <c r="J17" s="274"/>
      <c r="K17" s="274"/>
      <c r="L17" s="274"/>
      <c r="M17" s="274"/>
      <c r="N17" s="274"/>
      <c r="O17" s="274"/>
      <c r="P17" s="274"/>
      <c r="Q17" s="274"/>
      <c r="R17" s="689"/>
      <c r="S17" s="689"/>
      <c r="T17" s="320"/>
      <c r="U17" s="227"/>
    </row>
    <row r="18" spans="1:25" s="87" customFormat="1" ht="21" customHeight="1" x14ac:dyDescent="0.25">
      <c r="A18" s="241" t="s">
        <v>20</v>
      </c>
      <c r="B18" s="133" t="s">
        <v>97</v>
      </c>
      <c r="C18" s="242" t="s">
        <v>1</v>
      </c>
      <c r="D18" s="243" t="s">
        <v>2</v>
      </c>
      <c r="E18" s="243" t="s">
        <v>3</v>
      </c>
      <c r="F18" s="243" t="s">
        <v>4</v>
      </c>
      <c r="G18" s="269"/>
      <c r="H18" s="244" t="s">
        <v>101</v>
      </c>
      <c r="I18" s="200" t="s">
        <v>102</v>
      </c>
      <c r="J18" s="200" t="s">
        <v>103</v>
      </c>
      <c r="K18" s="200" t="s">
        <v>104</v>
      </c>
      <c r="L18" s="200" t="s">
        <v>105</v>
      </c>
      <c r="M18" s="200" t="s">
        <v>106</v>
      </c>
      <c r="N18" s="200" t="s">
        <v>107</v>
      </c>
      <c r="O18" s="200" t="s">
        <v>108</v>
      </c>
      <c r="P18" s="200" t="s">
        <v>109</v>
      </c>
      <c r="Q18" s="200" t="s">
        <v>110</v>
      </c>
      <c r="R18" s="200" t="s">
        <v>5</v>
      </c>
      <c r="S18" s="251" t="s">
        <v>111</v>
      </c>
      <c r="T18" s="276"/>
      <c r="U18" s="134" t="s">
        <v>26</v>
      </c>
      <c r="V18" s="38"/>
      <c r="W18" s="38"/>
      <c r="X18" s="38"/>
      <c r="Y18" s="38"/>
    </row>
    <row r="19" spans="1:25" x14ac:dyDescent="0.25">
      <c r="A19" s="130"/>
      <c r="B19" s="700" t="s">
        <v>22</v>
      </c>
      <c r="C19" s="130"/>
      <c r="D19" s="131"/>
      <c r="E19" s="131"/>
      <c r="F19" s="131"/>
      <c r="G19" s="314"/>
      <c r="H19" s="680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679"/>
      <c r="T19" s="327"/>
      <c r="U19" s="132"/>
    </row>
    <row r="20" spans="1:25" ht="82.5" customHeight="1" x14ac:dyDescent="0.25">
      <c r="A20" s="683">
        <v>3</v>
      </c>
      <c r="B20" s="204" t="s">
        <v>278</v>
      </c>
      <c r="C20" s="44" t="s">
        <v>279</v>
      </c>
      <c r="D20" s="681">
        <v>2</v>
      </c>
      <c r="E20" s="681">
        <v>6</v>
      </c>
      <c r="F20" s="681">
        <f>D20*E20</f>
        <v>12</v>
      </c>
      <c r="G20" s="315"/>
      <c r="H20" s="309">
        <f>+H9*F20</f>
        <v>0</v>
      </c>
      <c r="I20" s="153">
        <f>+I9*F20</f>
        <v>0</v>
      </c>
      <c r="J20" s="153">
        <f>+J9*F20</f>
        <v>120</v>
      </c>
      <c r="K20" s="153">
        <f>+K9*F20</f>
        <v>216</v>
      </c>
      <c r="L20" s="153">
        <f>+L9*F20</f>
        <v>252</v>
      </c>
      <c r="M20" s="153">
        <f t="shared" ref="M20:S20" si="1">$F$20*M9</f>
        <v>264</v>
      </c>
      <c r="N20" s="153">
        <f t="shared" si="1"/>
        <v>252</v>
      </c>
      <c r="O20" s="153">
        <f t="shared" si="1"/>
        <v>276</v>
      </c>
      <c r="P20" s="153">
        <f t="shared" si="1"/>
        <v>240</v>
      </c>
      <c r="Q20" s="153">
        <f t="shared" si="1"/>
        <v>228</v>
      </c>
      <c r="R20" s="153">
        <f t="shared" si="1"/>
        <v>240</v>
      </c>
      <c r="S20" s="322">
        <f t="shared" si="1"/>
        <v>252</v>
      </c>
      <c r="T20" s="324"/>
      <c r="U20" s="98">
        <f>SUM(H20:S20)</f>
        <v>2340</v>
      </c>
    </row>
    <row r="21" spans="1:25" ht="31.5" customHeight="1" x14ac:dyDescent="0.25">
      <c r="A21" s="182"/>
      <c r="B21" s="290"/>
      <c r="C21" s="167"/>
      <c r="D21" s="167"/>
      <c r="E21" s="167"/>
      <c r="F21" s="167"/>
      <c r="G21" s="307"/>
      <c r="H21" s="184"/>
      <c r="I21" s="184"/>
      <c r="J21" s="184"/>
      <c r="K21" s="184"/>
      <c r="L21" s="184"/>
      <c r="M21" s="184"/>
      <c r="N21" s="184"/>
      <c r="O21" s="184"/>
      <c r="P21" s="184"/>
      <c r="Q21" s="291"/>
      <c r="R21" s="939" t="s">
        <v>60</v>
      </c>
      <c r="S21" s="940"/>
      <c r="T21" s="328"/>
      <c r="U21" s="685">
        <f>SUM(U20)</f>
        <v>2340</v>
      </c>
    </row>
    <row r="22" spans="1:25" ht="21" customHeight="1" x14ac:dyDescent="0.25">
      <c r="A22" s="293"/>
      <c r="B22" s="294"/>
      <c r="C22" s="229"/>
      <c r="D22" s="229"/>
      <c r="E22" s="229"/>
      <c r="F22" s="229"/>
      <c r="G22" s="307"/>
      <c r="H22" s="274"/>
      <c r="I22" s="274"/>
      <c r="J22" s="274"/>
      <c r="K22" s="274"/>
      <c r="L22" s="274"/>
      <c r="M22" s="274"/>
      <c r="N22" s="274"/>
      <c r="O22" s="274"/>
      <c r="P22" s="274"/>
      <c r="Q22" s="274"/>
      <c r="R22" s="689"/>
      <c r="S22" s="689"/>
      <c r="T22" s="320"/>
      <c r="U22" s="227"/>
    </row>
    <row r="23" spans="1:25" s="87" customFormat="1" ht="21" customHeight="1" x14ac:dyDescent="0.25">
      <c r="A23" s="241" t="s">
        <v>20</v>
      </c>
      <c r="B23" s="133" t="s">
        <v>97</v>
      </c>
      <c r="C23" s="242" t="s">
        <v>1</v>
      </c>
      <c r="D23" s="243" t="s">
        <v>2</v>
      </c>
      <c r="E23" s="243" t="s">
        <v>3</v>
      </c>
      <c r="F23" s="243" t="s">
        <v>4</v>
      </c>
      <c r="G23" s="269"/>
      <c r="H23" s="244" t="s">
        <v>101</v>
      </c>
      <c r="I23" s="200" t="s">
        <v>102</v>
      </c>
      <c r="J23" s="200" t="s">
        <v>103</v>
      </c>
      <c r="K23" s="200" t="s">
        <v>104</v>
      </c>
      <c r="L23" s="200" t="s">
        <v>105</v>
      </c>
      <c r="M23" s="200" t="s">
        <v>106</v>
      </c>
      <c r="N23" s="200" t="s">
        <v>107</v>
      </c>
      <c r="O23" s="200" t="s">
        <v>108</v>
      </c>
      <c r="P23" s="200" t="s">
        <v>109</v>
      </c>
      <c r="Q23" s="200" t="s">
        <v>110</v>
      </c>
      <c r="R23" s="200" t="s">
        <v>5</v>
      </c>
      <c r="S23" s="251" t="s">
        <v>111</v>
      </c>
      <c r="T23" s="276"/>
      <c r="U23" s="134" t="s">
        <v>26</v>
      </c>
      <c r="V23" s="38"/>
      <c r="W23" s="38"/>
      <c r="X23" s="38"/>
      <c r="Y23" s="38"/>
    </row>
    <row r="24" spans="1:25" x14ac:dyDescent="0.25">
      <c r="A24" s="130"/>
      <c r="B24" s="700" t="s">
        <v>15</v>
      </c>
      <c r="C24" s="130"/>
      <c r="D24" s="131"/>
      <c r="E24" s="131"/>
      <c r="F24" s="131"/>
      <c r="G24" s="314"/>
      <c r="H24" s="680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679"/>
      <c r="T24" s="327"/>
      <c r="U24" s="132"/>
    </row>
    <row r="25" spans="1:25" ht="83.25" customHeight="1" x14ac:dyDescent="0.25">
      <c r="A25" s="682">
        <v>4</v>
      </c>
      <c r="B25" s="213" t="s">
        <v>280</v>
      </c>
      <c r="C25" s="44" t="s">
        <v>134</v>
      </c>
      <c r="D25" s="681">
        <v>1</v>
      </c>
      <c r="E25" s="681">
        <v>4</v>
      </c>
      <c r="F25" s="681">
        <f>D25*E25</f>
        <v>4</v>
      </c>
      <c r="G25" s="315"/>
      <c r="H25" s="309">
        <f>+H9*F25</f>
        <v>0</v>
      </c>
      <c r="I25" s="153">
        <f>+I9*F25</f>
        <v>0</v>
      </c>
      <c r="J25" s="153">
        <f>+J9*F25</f>
        <v>40</v>
      </c>
      <c r="K25" s="153">
        <f>+K9*F25</f>
        <v>72</v>
      </c>
      <c r="L25" s="153">
        <f t="shared" ref="L25:S25" si="2">$F$25*L9</f>
        <v>84</v>
      </c>
      <c r="M25" s="153">
        <f t="shared" si="2"/>
        <v>88</v>
      </c>
      <c r="N25" s="153">
        <f t="shared" si="2"/>
        <v>84</v>
      </c>
      <c r="O25" s="153">
        <f t="shared" si="2"/>
        <v>92</v>
      </c>
      <c r="P25" s="153">
        <f t="shared" si="2"/>
        <v>80</v>
      </c>
      <c r="Q25" s="153">
        <f t="shared" si="2"/>
        <v>76</v>
      </c>
      <c r="R25" s="153">
        <f t="shared" si="2"/>
        <v>80</v>
      </c>
      <c r="S25" s="322">
        <f t="shared" si="2"/>
        <v>84</v>
      </c>
      <c r="T25" s="324"/>
      <c r="U25" s="98">
        <f>SUM(H25:S25)</f>
        <v>780</v>
      </c>
    </row>
    <row r="26" spans="1:25" x14ac:dyDescent="0.25">
      <c r="A26" s="182"/>
      <c r="B26" s="290"/>
      <c r="C26" s="167"/>
      <c r="D26" s="167"/>
      <c r="E26" s="167"/>
      <c r="F26" s="167"/>
      <c r="G26" s="307"/>
      <c r="H26" s="184"/>
      <c r="I26" s="184"/>
      <c r="J26" s="184"/>
      <c r="K26" s="184"/>
      <c r="L26" s="184"/>
      <c r="M26" s="184"/>
      <c r="N26" s="184"/>
      <c r="O26" s="184"/>
      <c r="P26" s="184"/>
      <c r="Q26" s="291"/>
      <c r="R26" s="939" t="s">
        <v>117</v>
      </c>
      <c r="S26" s="940"/>
      <c r="T26" s="328"/>
      <c r="U26" s="98">
        <f>SUM(U25)</f>
        <v>780</v>
      </c>
      <c r="V26" s="228"/>
      <c r="W26" s="183"/>
      <c r="X26" s="183"/>
    </row>
    <row r="27" spans="1:25" ht="18.75" customHeight="1" x14ac:dyDescent="0.25">
      <c r="A27" s="87"/>
      <c r="B27" s="239"/>
      <c r="C27" s="229"/>
      <c r="D27" s="229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186"/>
      <c r="S27" s="186"/>
      <c r="T27" s="318"/>
      <c r="U27" s="187"/>
      <c r="V27" s="230"/>
      <c r="W27" s="230"/>
      <c r="X27" s="87"/>
      <c r="Y27" s="87"/>
    </row>
    <row r="28" spans="1:25" s="87" customFormat="1" ht="18.75" customHeight="1" x14ac:dyDescent="0.25">
      <c r="A28" s="29"/>
      <c r="B28" s="170"/>
      <c r="C28" s="191" t="s">
        <v>75</v>
      </c>
      <c r="D28" s="192">
        <f>D14+D20+D25</f>
        <v>4</v>
      </c>
      <c r="E28" s="172"/>
      <c r="F28" s="10"/>
      <c r="G28" s="93"/>
      <c r="H28" s="10"/>
      <c r="I28" s="10"/>
      <c r="J28" s="10"/>
      <c r="K28" s="10"/>
      <c r="L28" s="10"/>
      <c r="M28" s="10"/>
      <c r="N28" s="10"/>
      <c r="O28" s="10"/>
      <c r="P28" s="10"/>
      <c r="Q28" s="171"/>
      <c r="R28" s="921" t="s">
        <v>61</v>
      </c>
      <c r="S28" s="922"/>
      <c r="T28" s="321"/>
      <c r="U28" s="522">
        <f>U16+U21+U26</f>
        <v>4095</v>
      </c>
      <c r="V28" s="688"/>
      <c r="W28" s="686"/>
      <c r="X28" s="190"/>
      <c r="Y28" s="38"/>
    </row>
    <row r="29" spans="1:25" ht="24" customHeight="1" x14ac:dyDescent="0.25">
      <c r="A29" s="29"/>
      <c r="B29" s="12"/>
      <c r="C29" s="12"/>
      <c r="D29" s="10"/>
      <c r="E29" s="10"/>
      <c r="F29" s="10"/>
      <c r="G29" s="93"/>
      <c r="H29" s="93"/>
      <c r="I29" s="93"/>
      <c r="J29" s="93"/>
      <c r="K29" s="93"/>
      <c r="L29" s="10"/>
      <c r="M29" s="10"/>
      <c r="N29" s="10"/>
      <c r="O29" s="10"/>
      <c r="P29" s="10"/>
      <c r="Q29" s="10"/>
      <c r="R29" s="14"/>
      <c r="S29" s="14"/>
      <c r="T29" s="318"/>
      <c r="U29" s="687"/>
      <c r="V29" s="89"/>
      <c r="W29" s="89"/>
      <c r="X29" s="30"/>
    </row>
    <row r="30" spans="1:25" x14ac:dyDescent="0.25">
      <c r="A30" s="29"/>
      <c r="B30" s="12"/>
      <c r="C30" s="12"/>
      <c r="D30" s="10"/>
      <c r="E30" s="10"/>
      <c r="F30" s="10"/>
      <c r="G30" s="93"/>
      <c r="H30" s="90">
        <f t="shared" ref="H30:S30" si="3">H14+H20+H25</f>
        <v>0</v>
      </c>
      <c r="I30" s="90">
        <f t="shared" si="3"/>
        <v>0</v>
      </c>
      <c r="J30" s="90">
        <f t="shared" si="3"/>
        <v>210</v>
      </c>
      <c r="K30" s="90">
        <f t="shared" si="3"/>
        <v>378</v>
      </c>
      <c r="L30" s="90">
        <f t="shared" si="3"/>
        <v>441</v>
      </c>
      <c r="M30" s="90">
        <f t="shared" si="3"/>
        <v>462</v>
      </c>
      <c r="N30" s="90">
        <f t="shared" si="3"/>
        <v>441</v>
      </c>
      <c r="O30" s="90">
        <f t="shared" si="3"/>
        <v>483</v>
      </c>
      <c r="P30" s="90">
        <f t="shared" si="3"/>
        <v>420</v>
      </c>
      <c r="Q30" s="90">
        <f t="shared" si="3"/>
        <v>399</v>
      </c>
      <c r="R30" s="90">
        <f t="shared" si="3"/>
        <v>420</v>
      </c>
      <c r="S30" s="90">
        <f t="shared" si="3"/>
        <v>441</v>
      </c>
      <c r="T30" s="272"/>
      <c r="U30" s="284">
        <f>SUM(H30:S30)</f>
        <v>4095</v>
      </c>
      <c r="V30" s="89"/>
      <c r="W30" s="89"/>
      <c r="X30" s="30"/>
    </row>
    <row r="31" spans="1:25" x14ac:dyDescent="0.25">
      <c r="A31" s="29"/>
      <c r="B31" s="12"/>
      <c r="C31" s="12"/>
      <c r="D31" s="10"/>
      <c r="E31" s="10"/>
      <c r="F31" s="10"/>
      <c r="G31" s="93"/>
      <c r="H31" s="216"/>
      <c r="I31" s="216"/>
      <c r="J31" s="216"/>
      <c r="K31" s="216"/>
      <c r="L31" s="216"/>
      <c r="M31" s="216"/>
      <c r="N31" s="216"/>
      <c r="O31" s="216"/>
      <c r="P31" s="216"/>
      <c r="Q31" s="216"/>
      <c r="R31" s="216"/>
      <c r="S31" s="216"/>
      <c r="T31" s="273"/>
      <c r="U31" s="684"/>
      <c r="V31" s="89"/>
      <c r="W31" s="89"/>
      <c r="X31" s="30"/>
    </row>
    <row r="32" spans="1:25" ht="15.75" thickBot="1" x14ac:dyDescent="0.3">
      <c r="A32" s="29"/>
      <c r="B32" s="12"/>
      <c r="C32" s="12"/>
      <c r="D32" s="10"/>
      <c r="E32" s="10"/>
      <c r="F32" s="10"/>
      <c r="G32" s="93"/>
      <c r="H32" s="216"/>
      <c r="I32" s="216"/>
      <c r="J32" s="216"/>
      <c r="K32" s="216"/>
      <c r="L32" s="216"/>
      <c r="M32" s="216"/>
      <c r="N32" s="216"/>
      <c r="O32" s="216"/>
      <c r="P32" s="216"/>
      <c r="Q32" s="216"/>
      <c r="R32" s="216"/>
      <c r="S32" s="216"/>
      <c r="T32" s="273"/>
      <c r="U32" s="173"/>
      <c r="V32" s="89"/>
      <c r="W32" s="89"/>
      <c r="X32" s="30"/>
    </row>
    <row r="33" spans="1:24" ht="21.75" thickBot="1" x14ac:dyDescent="0.4">
      <c r="A33" s="29"/>
      <c r="B33" s="12"/>
      <c r="C33" s="12"/>
      <c r="D33" s="10"/>
      <c r="E33" s="10"/>
      <c r="F33" s="10"/>
      <c r="G33" s="93"/>
      <c r="H33" s="216"/>
      <c r="I33" s="216"/>
      <c r="J33" s="216"/>
      <c r="K33" s="944" t="s">
        <v>337</v>
      </c>
      <c r="L33" s="945"/>
      <c r="M33" s="945"/>
      <c r="N33" s="945"/>
      <c r="O33" s="945"/>
      <c r="P33" s="945"/>
      <c r="Q33" s="945"/>
      <c r="R33" s="946"/>
      <c r="S33" s="216"/>
      <c r="T33" s="273"/>
      <c r="U33" s="173"/>
      <c r="V33" s="89"/>
      <c r="W33" s="89"/>
      <c r="X33" s="30"/>
    </row>
    <row r="34" spans="1:24" ht="21" x14ac:dyDescent="0.25">
      <c r="F34" s="177"/>
      <c r="G34" s="177"/>
      <c r="H34" s="177"/>
      <c r="I34" s="331"/>
      <c r="J34" s="237"/>
      <c r="K34" s="237"/>
    </row>
    <row r="35" spans="1:24" ht="31.5" customHeight="1" x14ac:dyDescent="0.25">
      <c r="F35" s="178"/>
      <c r="G35" s="178"/>
      <c r="H35" s="178"/>
      <c r="I35" s="863" t="s">
        <v>23</v>
      </c>
      <c r="J35" s="863"/>
      <c r="K35" s="863"/>
      <c r="L35" s="895" t="s">
        <v>2</v>
      </c>
      <c r="M35" s="895"/>
      <c r="N35" s="785" t="s">
        <v>27</v>
      </c>
      <c r="O35" s="785"/>
      <c r="T35" s="38"/>
    </row>
    <row r="36" spans="1:24" ht="27" customHeight="1" x14ac:dyDescent="0.25">
      <c r="F36" s="178"/>
      <c r="G36" s="178"/>
      <c r="H36" s="178"/>
      <c r="I36" s="892" t="s">
        <v>35</v>
      </c>
      <c r="J36" s="893"/>
      <c r="K36" s="894"/>
      <c r="L36" s="784">
        <f>D14</f>
        <v>1</v>
      </c>
      <c r="M36" s="784"/>
      <c r="N36" s="862">
        <f>U16</f>
        <v>975</v>
      </c>
      <c r="O36" s="862"/>
      <c r="T36" s="38"/>
    </row>
    <row r="37" spans="1:24" ht="27" customHeight="1" x14ac:dyDescent="0.25">
      <c r="F37" s="178"/>
      <c r="G37" s="178"/>
      <c r="H37" s="178"/>
      <c r="I37" s="892" t="s">
        <v>22</v>
      </c>
      <c r="J37" s="893"/>
      <c r="K37" s="894"/>
      <c r="L37" s="784">
        <f>D20</f>
        <v>2</v>
      </c>
      <c r="M37" s="784"/>
      <c r="N37" s="862">
        <f>U21</f>
        <v>2340</v>
      </c>
      <c r="O37" s="862"/>
      <c r="T37" s="38"/>
    </row>
    <row r="38" spans="1:24" ht="27" customHeight="1" x14ac:dyDescent="0.25">
      <c r="F38" s="178"/>
      <c r="G38" s="178"/>
      <c r="H38" s="178"/>
      <c r="I38" s="892" t="s">
        <v>36</v>
      </c>
      <c r="J38" s="893"/>
      <c r="K38" s="894"/>
      <c r="L38" s="784">
        <f>D25</f>
        <v>1</v>
      </c>
      <c r="M38" s="784"/>
      <c r="N38" s="862">
        <f>U26</f>
        <v>780</v>
      </c>
      <c r="O38" s="862"/>
      <c r="T38" s="38"/>
    </row>
    <row r="39" spans="1:24" ht="21.75" customHeight="1" x14ac:dyDescent="0.25">
      <c r="I39" s="831" t="s">
        <v>55</v>
      </c>
      <c r="J39" s="831"/>
      <c r="K39" s="831"/>
      <c r="L39" s="784">
        <f>SUM(L36:L38)</f>
        <v>4</v>
      </c>
      <c r="M39" s="784"/>
      <c r="N39" s="864">
        <f>SUM(N36:N38)</f>
        <v>4095</v>
      </c>
      <c r="O39" s="864"/>
      <c r="T39" s="38"/>
    </row>
    <row r="40" spans="1:24" x14ac:dyDescent="0.25">
      <c r="T40" s="38"/>
    </row>
    <row r="46" spans="1:24" x14ac:dyDescent="0.25">
      <c r="P46" s="30"/>
    </row>
  </sheetData>
  <mergeCells count="25">
    <mergeCell ref="R16:S16"/>
    <mergeCell ref="R21:S21"/>
    <mergeCell ref="R26:S26"/>
    <mergeCell ref="R28:S28"/>
    <mergeCell ref="K33:R33"/>
    <mergeCell ref="A1:Y1"/>
    <mergeCell ref="A2:Y2"/>
    <mergeCell ref="A4:Y4"/>
    <mergeCell ref="A6:Y6"/>
    <mergeCell ref="F10:G10"/>
    <mergeCell ref="I35:K35"/>
    <mergeCell ref="L35:M35"/>
    <mergeCell ref="N35:O35"/>
    <mergeCell ref="I36:K36"/>
    <mergeCell ref="L36:M36"/>
    <mergeCell ref="N36:O36"/>
    <mergeCell ref="I39:K39"/>
    <mergeCell ref="L39:M39"/>
    <mergeCell ref="N39:O39"/>
    <mergeCell ref="I37:K37"/>
    <mergeCell ref="L37:M37"/>
    <mergeCell ref="N37:O37"/>
    <mergeCell ref="I38:K38"/>
    <mergeCell ref="L38:M38"/>
    <mergeCell ref="N38:O38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8"/>
  <sheetViews>
    <sheetView topLeftCell="A7" zoomScale="80" zoomScaleNormal="80" workbookViewId="0">
      <selection activeCell="D38" sqref="D38"/>
    </sheetView>
  </sheetViews>
  <sheetFormatPr baseColWidth="10" defaultColWidth="11.42578125" defaultRowHeight="15" x14ac:dyDescent="0.25"/>
  <cols>
    <col min="1" max="1" width="7.5703125" style="38" customWidth="1"/>
    <col min="2" max="2" width="36.140625" style="38" customWidth="1"/>
    <col min="3" max="3" width="14.42578125" style="38" customWidth="1"/>
    <col min="4" max="4" width="11.42578125" style="38"/>
    <col min="5" max="5" width="12.85546875" style="38" customWidth="1"/>
    <col min="6" max="6" width="16.42578125" style="38" customWidth="1"/>
    <col min="7" max="7" width="1.7109375" style="87" customWidth="1"/>
    <col min="8" max="19" width="8.5703125" style="38" customWidth="1"/>
    <col min="20" max="20" width="1.140625" style="87" customWidth="1"/>
    <col min="21" max="21" width="15.42578125" style="38" customWidth="1"/>
    <col min="22" max="22" width="11.42578125" style="38"/>
    <col min="23" max="23" width="15.5703125" style="38" customWidth="1"/>
    <col min="24" max="24" width="15.85546875" style="38" customWidth="1"/>
    <col min="25" max="16384" width="11.42578125" style="38"/>
  </cols>
  <sheetData>
    <row r="1" spans="1:25" ht="18" x14ac:dyDescent="0.25">
      <c r="A1" s="764" t="s">
        <v>24</v>
      </c>
      <c r="B1" s="764"/>
      <c r="C1" s="764"/>
      <c r="D1" s="764"/>
      <c r="E1" s="764"/>
      <c r="F1" s="764"/>
      <c r="G1" s="764"/>
      <c r="H1" s="764"/>
      <c r="I1" s="764"/>
      <c r="J1" s="764"/>
      <c r="K1" s="764"/>
      <c r="L1" s="764"/>
      <c r="M1" s="764"/>
      <c r="N1" s="764"/>
      <c r="O1" s="764"/>
      <c r="P1" s="764"/>
      <c r="Q1" s="764"/>
      <c r="R1" s="764"/>
      <c r="S1" s="764"/>
      <c r="T1" s="764"/>
      <c r="U1" s="764"/>
      <c r="V1" s="764"/>
      <c r="W1" s="764"/>
      <c r="X1" s="764"/>
      <c r="Y1" s="764"/>
    </row>
    <row r="2" spans="1:25" ht="15.75" x14ac:dyDescent="0.25">
      <c r="A2" s="765" t="s">
        <v>25</v>
      </c>
      <c r="B2" s="765"/>
      <c r="C2" s="765"/>
      <c r="D2" s="765"/>
      <c r="E2" s="765"/>
      <c r="F2" s="765"/>
      <c r="G2" s="765"/>
      <c r="H2" s="765"/>
      <c r="I2" s="765"/>
      <c r="J2" s="765"/>
      <c r="K2" s="765"/>
      <c r="L2" s="765"/>
      <c r="M2" s="765"/>
      <c r="N2" s="765"/>
      <c r="O2" s="765"/>
      <c r="P2" s="765"/>
      <c r="Q2" s="765"/>
      <c r="R2" s="765"/>
      <c r="S2" s="765"/>
      <c r="T2" s="765"/>
      <c r="U2" s="765"/>
      <c r="V2" s="765"/>
      <c r="W2" s="765"/>
      <c r="X2" s="765"/>
      <c r="Y2" s="765"/>
    </row>
    <row r="3" spans="1:25" x14ac:dyDescent="0.25">
      <c r="A3" s="766" t="s">
        <v>322</v>
      </c>
      <c r="B3" s="766"/>
      <c r="C3" s="766"/>
      <c r="D3" s="766"/>
      <c r="E3" s="766"/>
      <c r="F3" s="766"/>
      <c r="G3" s="766"/>
      <c r="H3" s="766"/>
      <c r="I3" s="766"/>
      <c r="J3" s="766"/>
      <c r="K3" s="766"/>
      <c r="L3" s="766"/>
      <c r="M3" s="766"/>
      <c r="N3" s="766"/>
      <c r="O3" s="766"/>
      <c r="P3" s="766"/>
      <c r="Q3" s="766"/>
      <c r="R3" s="766"/>
      <c r="S3" s="766"/>
      <c r="T3" s="766"/>
      <c r="U3" s="766"/>
      <c r="V3" s="766"/>
      <c r="W3" s="766"/>
      <c r="X3" s="766"/>
      <c r="Y3" s="766"/>
    </row>
    <row r="4" spans="1:25" x14ac:dyDescent="0.25">
      <c r="A4" s="23"/>
      <c r="B4" s="25"/>
      <c r="C4" s="25"/>
      <c r="D4" s="25"/>
      <c r="E4" s="25"/>
      <c r="F4" s="25"/>
      <c r="G4" s="26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5"/>
      <c r="U4" s="25"/>
      <c r="V4" s="25"/>
      <c r="W4" s="25"/>
      <c r="X4" s="25"/>
      <c r="Y4" s="25"/>
    </row>
    <row r="5" spans="1:25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  <c r="Y5" s="776"/>
    </row>
    <row r="7" spans="1:25" ht="21" x14ac:dyDescent="0.35">
      <c r="A7" s="777" t="s">
        <v>325</v>
      </c>
      <c r="B7" s="777"/>
      <c r="C7" s="777"/>
      <c r="D7" s="777"/>
      <c r="E7" s="777"/>
      <c r="F7" s="777"/>
      <c r="G7" s="777"/>
      <c r="H7" s="777"/>
      <c r="I7" s="777"/>
      <c r="J7" s="777"/>
      <c r="K7" s="777"/>
      <c r="L7" s="777"/>
      <c r="M7" s="777"/>
      <c r="N7" s="777"/>
      <c r="O7" s="777"/>
      <c r="P7" s="777"/>
      <c r="Q7" s="777"/>
      <c r="R7" s="777"/>
      <c r="S7" s="777"/>
      <c r="T7" s="777"/>
      <c r="U7" s="777"/>
      <c r="V7" s="777"/>
      <c r="W7" s="777"/>
      <c r="X7" s="777"/>
      <c r="Y7" s="777"/>
    </row>
    <row r="8" spans="1:25" x14ac:dyDescent="0.25">
      <c r="B8" s="17"/>
      <c r="C8" s="17"/>
      <c r="D8" s="17"/>
      <c r="E8" s="17"/>
      <c r="F8" s="17"/>
      <c r="G8" s="266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266"/>
      <c r="U8" s="17"/>
    </row>
    <row r="9" spans="1:25" ht="22.5" x14ac:dyDescent="0.25">
      <c r="B9" s="726"/>
      <c r="E9" s="853" t="s">
        <v>29</v>
      </c>
      <c r="F9" s="854"/>
      <c r="G9" s="362"/>
      <c r="H9" s="200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00" t="s">
        <v>111</v>
      </c>
      <c r="T9" s="276"/>
      <c r="U9" s="200" t="s">
        <v>232</v>
      </c>
      <c r="V9" s="41"/>
    </row>
    <row r="10" spans="1:25" ht="21" customHeight="1" x14ac:dyDescent="0.25">
      <c r="B10" s="40"/>
      <c r="E10" s="780" t="s">
        <v>70</v>
      </c>
      <c r="F10" s="781"/>
      <c r="G10" s="363"/>
      <c r="H10" s="65">
        <v>0</v>
      </c>
      <c r="I10" s="65">
        <v>0</v>
      </c>
      <c r="J10" s="65">
        <v>10</v>
      </c>
      <c r="K10" s="65">
        <v>18</v>
      </c>
      <c r="L10" s="65">
        <v>21</v>
      </c>
      <c r="M10" s="65">
        <v>22</v>
      </c>
      <c r="N10" s="65">
        <v>21</v>
      </c>
      <c r="O10" s="65">
        <v>23</v>
      </c>
      <c r="P10" s="65">
        <v>20</v>
      </c>
      <c r="Q10" s="65">
        <v>19</v>
      </c>
      <c r="R10" s="65">
        <v>20</v>
      </c>
      <c r="S10" s="65">
        <v>21</v>
      </c>
      <c r="T10" s="271"/>
      <c r="U10" s="61">
        <f t="shared" ref="U10" si="0">SUM(H10:S10)</f>
        <v>195</v>
      </c>
      <c r="V10" s="41"/>
    </row>
    <row r="11" spans="1:25" x14ac:dyDescent="0.25">
      <c r="E11" s="850"/>
      <c r="F11" s="850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  <c r="S11" s="164"/>
      <c r="U11" s="507">
        <f>SUM(U10:U10)</f>
        <v>195</v>
      </c>
    </row>
    <row r="12" spans="1:25" x14ac:dyDescent="0.25">
      <c r="K12" s="38" t="s">
        <v>262</v>
      </c>
    </row>
    <row r="13" spans="1:25" ht="35.25" customHeight="1" x14ac:dyDescent="0.25">
      <c r="A13" s="241" t="s">
        <v>20</v>
      </c>
      <c r="B13" s="133" t="s">
        <v>97</v>
      </c>
      <c r="C13" s="242" t="s">
        <v>1</v>
      </c>
      <c r="D13" s="243" t="s">
        <v>2</v>
      </c>
      <c r="E13" s="243" t="s">
        <v>3</v>
      </c>
      <c r="F13" s="243" t="s">
        <v>4</v>
      </c>
      <c r="G13" s="308"/>
      <c r="H13" s="244" t="s">
        <v>101</v>
      </c>
      <c r="I13" s="200" t="s">
        <v>102</v>
      </c>
      <c r="J13" s="200" t="s">
        <v>103</v>
      </c>
      <c r="K13" s="200" t="s">
        <v>104</v>
      </c>
      <c r="L13" s="200" t="s">
        <v>105</v>
      </c>
      <c r="M13" s="200" t="s">
        <v>106</v>
      </c>
      <c r="N13" s="200" t="s">
        <v>107</v>
      </c>
      <c r="O13" s="200" t="s">
        <v>108</v>
      </c>
      <c r="P13" s="200" t="s">
        <v>109</v>
      </c>
      <c r="Q13" s="200" t="s">
        <v>110</v>
      </c>
      <c r="R13" s="200" t="s">
        <v>5</v>
      </c>
      <c r="S13" s="251" t="s">
        <v>111</v>
      </c>
      <c r="T13" s="280"/>
      <c r="U13" s="134" t="s">
        <v>26</v>
      </c>
    </row>
    <row r="14" spans="1:25" ht="22.5" customHeight="1" thickBot="1" x14ac:dyDescent="0.3">
      <c r="A14" s="130"/>
      <c r="B14" s="660" t="s">
        <v>0</v>
      </c>
      <c r="C14" s="162"/>
      <c r="D14" s="163"/>
      <c r="E14" s="163"/>
      <c r="F14" s="163"/>
      <c r="G14" s="308"/>
      <c r="H14" s="144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280"/>
      <c r="U14" s="132"/>
    </row>
    <row r="15" spans="1:25" ht="38.25" customHeight="1" x14ac:dyDescent="0.25">
      <c r="A15" s="763">
        <v>1</v>
      </c>
      <c r="B15" s="952" t="s">
        <v>270</v>
      </c>
      <c r="C15" s="677" t="s">
        <v>263</v>
      </c>
      <c r="D15" s="675">
        <v>1</v>
      </c>
      <c r="E15" s="640">
        <v>7</v>
      </c>
      <c r="F15" s="641">
        <v>7</v>
      </c>
      <c r="G15" s="93"/>
      <c r="H15" s="153">
        <f>+H10*F15</f>
        <v>0</v>
      </c>
      <c r="I15" s="153">
        <f>+I10*F15</f>
        <v>0</v>
      </c>
      <c r="J15" s="153">
        <f>+J10*F15</f>
        <v>70</v>
      </c>
      <c r="K15" s="153">
        <f>+K10*F15</f>
        <v>126</v>
      </c>
      <c r="L15" s="153">
        <f>+L10*F15</f>
        <v>147</v>
      </c>
      <c r="M15" s="153">
        <f>+M10*F15</f>
        <v>154</v>
      </c>
      <c r="N15" s="153">
        <f>+N10*F15</f>
        <v>147</v>
      </c>
      <c r="O15" s="153">
        <f>+O10*F15</f>
        <v>161</v>
      </c>
      <c r="P15" s="153">
        <f>+P10*F15</f>
        <v>140</v>
      </c>
      <c r="Q15" s="153">
        <f>+Q10*F15</f>
        <v>133</v>
      </c>
      <c r="R15" s="153">
        <f>+R10*F15</f>
        <v>140</v>
      </c>
      <c r="S15" s="153">
        <f>+S10*F15</f>
        <v>147</v>
      </c>
      <c r="T15" s="319"/>
      <c r="U15" s="98">
        <f>SUM(H15:S15)</f>
        <v>1365</v>
      </c>
    </row>
    <row r="16" spans="1:25" ht="39.75" customHeight="1" thickBot="1" x14ac:dyDescent="0.3">
      <c r="A16" s="763"/>
      <c r="B16" s="953"/>
      <c r="C16" s="723" t="s">
        <v>264</v>
      </c>
      <c r="D16" s="676">
        <v>1</v>
      </c>
      <c r="E16" s="643">
        <v>4</v>
      </c>
      <c r="F16" s="644">
        <v>4</v>
      </c>
      <c r="G16" s="93"/>
      <c r="H16" s="153">
        <f>+H10*F16</f>
        <v>0</v>
      </c>
      <c r="I16" s="153">
        <f>+I10*F16</f>
        <v>0</v>
      </c>
      <c r="J16" s="153">
        <f>+J10*F16</f>
        <v>40</v>
      </c>
      <c r="K16" s="153">
        <f>+K10*F16</f>
        <v>72</v>
      </c>
      <c r="L16" s="153">
        <f>+L10*F16</f>
        <v>84</v>
      </c>
      <c r="M16" s="153">
        <f>+M10*F16</f>
        <v>88</v>
      </c>
      <c r="N16" s="153">
        <f>+N10*F16</f>
        <v>84</v>
      </c>
      <c r="O16" s="153">
        <f>+O10*F16</f>
        <v>92</v>
      </c>
      <c r="P16" s="153">
        <f>+P10*F16</f>
        <v>80</v>
      </c>
      <c r="Q16" s="153">
        <f>+Q10*F16</f>
        <v>76</v>
      </c>
      <c r="R16" s="153">
        <f>+R10*F16</f>
        <v>80</v>
      </c>
      <c r="S16" s="153">
        <f>+S10*F16</f>
        <v>84</v>
      </c>
      <c r="T16" s="369"/>
      <c r="U16" s="667">
        <f>SUM(H16:S16)</f>
        <v>780</v>
      </c>
    </row>
    <row r="17" spans="1:25" ht="40.5" customHeight="1" thickBot="1" x14ac:dyDescent="0.3">
      <c r="A17" s="706">
        <v>2</v>
      </c>
      <c r="B17" s="717" t="s">
        <v>265</v>
      </c>
      <c r="C17" s="724" t="s">
        <v>266</v>
      </c>
      <c r="D17" s="675">
        <v>1</v>
      </c>
      <c r="E17" s="640">
        <v>2</v>
      </c>
      <c r="F17" s="641">
        <v>1</v>
      </c>
      <c r="G17" s="93"/>
      <c r="H17" s="153">
        <f>+H10*F17</f>
        <v>0</v>
      </c>
      <c r="I17" s="153">
        <f>+I10*F17</f>
        <v>0</v>
      </c>
      <c r="J17" s="153">
        <f>+J10*F17</f>
        <v>10</v>
      </c>
      <c r="K17" s="153">
        <f>+K10*F17</f>
        <v>18</v>
      </c>
      <c r="L17" s="153">
        <f>+L10*F17</f>
        <v>21</v>
      </c>
      <c r="M17" s="153">
        <f>+M10*F17</f>
        <v>22</v>
      </c>
      <c r="N17" s="153">
        <f>+N10*F17</f>
        <v>21</v>
      </c>
      <c r="O17" s="153">
        <f>+O10*F17</f>
        <v>23</v>
      </c>
      <c r="P17" s="153">
        <f>+P10*F17</f>
        <v>20</v>
      </c>
      <c r="Q17" s="153">
        <f>+Q10*F17</f>
        <v>19</v>
      </c>
      <c r="R17" s="153">
        <f>+R10*F17</f>
        <v>20</v>
      </c>
      <c r="S17" s="153">
        <f>+S10*F17</f>
        <v>21</v>
      </c>
      <c r="T17" s="319"/>
      <c r="U17" s="98">
        <f>SUM(H17:S17)</f>
        <v>195</v>
      </c>
    </row>
    <row r="18" spans="1:25" ht="40.5" customHeight="1" thickBot="1" x14ac:dyDescent="0.3">
      <c r="A18" s="706">
        <v>3</v>
      </c>
      <c r="B18" s="718" t="s">
        <v>271</v>
      </c>
      <c r="C18" s="724" t="s">
        <v>323</v>
      </c>
      <c r="D18" s="676">
        <v>1</v>
      </c>
      <c r="E18" s="643">
        <v>2</v>
      </c>
      <c r="F18" s="644">
        <v>1</v>
      </c>
      <c r="G18" s="93"/>
      <c r="H18" s="153">
        <f>+H10*F18</f>
        <v>0</v>
      </c>
      <c r="I18" s="153">
        <f>+I10*F18</f>
        <v>0</v>
      </c>
      <c r="J18" s="153">
        <f>+J10*F18</f>
        <v>10</v>
      </c>
      <c r="K18" s="153">
        <f>+K10*F18</f>
        <v>18</v>
      </c>
      <c r="L18" s="153">
        <f>+L10*F18</f>
        <v>21</v>
      </c>
      <c r="M18" s="153">
        <f>+M10*F18</f>
        <v>22</v>
      </c>
      <c r="N18" s="153">
        <f>+N10*F18</f>
        <v>21</v>
      </c>
      <c r="O18" s="153">
        <f>+O10*F18</f>
        <v>23</v>
      </c>
      <c r="P18" s="153">
        <f>+P10*F18</f>
        <v>20</v>
      </c>
      <c r="Q18" s="153">
        <f>+Q10*F18</f>
        <v>19</v>
      </c>
      <c r="R18" s="153">
        <f>+R10*F18</f>
        <v>20</v>
      </c>
      <c r="S18" s="153">
        <f>+S10*F18</f>
        <v>21</v>
      </c>
      <c r="T18" s="319"/>
      <c r="U18" s="98">
        <f>SUM(H18:S18)</f>
        <v>195</v>
      </c>
    </row>
    <row r="19" spans="1:25" ht="21.75" customHeight="1" x14ac:dyDescent="0.25">
      <c r="A19" s="221"/>
      <c r="B19" s="348"/>
      <c r="C19" s="349"/>
      <c r="D19" s="261"/>
      <c r="E19" s="261"/>
      <c r="F19" s="261"/>
      <c r="G19" s="93"/>
      <c r="H19" s="184"/>
      <c r="I19" s="184"/>
      <c r="J19" s="184"/>
      <c r="K19" s="184"/>
      <c r="L19" s="184"/>
      <c r="M19" s="184"/>
      <c r="N19" s="184"/>
      <c r="O19" s="184"/>
      <c r="P19" s="184"/>
      <c r="Q19" s="291"/>
      <c r="R19" s="884" t="s">
        <v>66</v>
      </c>
      <c r="S19" s="885"/>
      <c r="T19" s="370"/>
      <c r="U19" s="556">
        <f>SUM(U15:U18)</f>
        <v>2535</v>
      </c>
    </row>
    <row r="20" spans="1:25" ht="18.75" customHeight="1" x14ac:dyDescent="0.25">
      <c r="A20" s="28"/>
      <c r="B20" s="348"/>
      <c r="C20" s="349"/>
      <c r="D20" s="261"/>
      <c r="E20" s="261"/>
      <c r="F20" s="261"/>
      <c r="G20" s="93"/>
      <c r="H20" s="335"/>
      <c r="I20" s="335"/>
      <c r="J20" s="335"/>
      <c r="K20" s="335"/>
      <c r="L20" s="335"/>
      <c r="M20" s="335"/>
      <c r="N20" s="335"/>
      <c r="O20" s="335"/>
      <c r="P20" s="335"/>
      <c r="Q20" s="335"/>
      <c r="R20" s="382"/>
      <c r="S20" s="382"/>
      <c r="T20" s="382"/>
      <c r="U20" s="383"/>
    </row>
    <row r="21" spans="1:25" ht="35.25" customHeight="1" x14ac:dyDescent="0.25">
      <c r="A21" s="241" t="s">
        <v>20</v>
      </c>
      <c r="B21" s="133" t="s">
        <v>97</v>
      </c>
      <c r="C21" s="242" t="s">
        <v>1</v>
      </c>
      <c r="D21" s="243" t="s">
        <v>2</v>
      </c>
      <c r="E21" s="243" t="s">
        <v>3</v>
      </c>
      <c r="F21" s="243" t="s">
        <v>4</v>
      </c>
      <c r="G21" s="308"/>
      <c r="H21" s="244" t="s">
        <v>101</v>
      </c>
      <c r="I21" s="200" t="s">
        <v>102</v>
      </c>
      <c r="J21" s="200" t="s">
        <v>103</v>
      </c>
      <c r="K21" s="200" t="s">
        <v>104</v>
      </c>
      <c r="L21" s="200" t="s">
        <v>105</v>
      </c>
      <c r="M21" s="200" t="s">
        <v>106</v>
      </c>
      <c r="N21" s="200" t="s">
        <v>107</v>
      </c>
      <c r="O21" s="200" t="s">
        <v>108</v>
      </c>
      <c r="P21" s="200" t="s">
        <v>109</v>
      </c>
      <c r="Q21" s="200" t="s">
        <v>110</v>
      </c>
      <c r="R21" s="200" t="s">
        <v>5</v>
      </c>
      <c r="S21" s="251" t="s">
        <v>111</v>
      </c>
      <c r="T21" s="280"/>
      <c r="U21" s="134" t="s">
        <v>26</v>
      </c>
    </row>
    <row r="22" spans="1:25" ht="21.75" customHeight="1" thickBot="1" x14ac:dyDescent="0.3">
      <c r="A22" s="130"/>
      <c r="B22" s="134" t="s">
        <v>22</v>
      </c>
      <c r="C22" s="157"/>
      <c r="D22" s="158"/>
      <c r="E22" s="158"/>
      <c r="F22" s="158"/>
      <c r="G22" s="308"/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144"/>
      <c r="T22" s="280"/>
      <c r="U22" s="205"/>
    </row>
    <row r="23" spans="1:25" ht="38.25" customHeight="1" thickBot="1" x14ac:dyDescent="0.3">
      <c r="A23" s="217">
        <v>4</v>
      </c>
      <c r="B23" s="655" t="s">
        <v>267</v>
      </c>
      <c r="C23" s="725" t="s">
        <v>326</v>
      </c>
      <c r="D23" s="657">
        <v>1</v>
      </c>
      <c r="E23" s="658">
        <v>4</v>
      </c>
      <c r="F23" s="659">
        <f>D23*E23</f>
        <v>4</v>
      </c>
      <c r="G23" s="93"/>
      <c r="H23" s="153">
        <f>+H10*F23</f>
        <v>0</v>
      </c>
      <c r="I23" s="153">
        <f>+I10*F23</f>
        <v>0</v>
      </c>
      <c r="J23" s="153">
        <f>+J10*F23</f>
        <v>40</v>
      </c>
      <c r="K23" s="153">
        <f>+K10*F23</f>
        <v>72</v>
      </c>
      <c r="L23" s="153">
        <f t="shared" ref="L23:S23" si="1">$F$23*L10</f>
        <v>84</v>
      </c>
      <c r="M23" s="153">
        <f t="shared" si="1"/>
        <v>88</v>
      </c>
      <c r="N23" s="153">
        <f t="shared" si="1"/>
        <v>84</v>
      </c>
      <c r="O23" s="153">
        <f t="shared" si="1"/>
        <v>92</v>
      </c>
      <c r="P23" s="153">
        <f t="shared" si="1"/>
        <v>80</v>
      </c>
      <c r="Q23" s="153">
        <f t="shared" si="1"/>
        <v>76</v>
      </c>
      <c r="R23" s="153">
        <f t="shared" si="1"/>
        <v>80</v>
      </c>
      <c r="S23" s="153">
        <f t="shared" si="1"/>
        <v>84</v>
      </c>
      <c r="T23" s="319"/>
      <c r="U23" s="98">
        <f>SUM(H23:S23)</f>
        <v>780</v>
      </c>
    </row>
    <row r="24" spans="1:25" s="164" customFormat="1" ht="6" customHeight="1" x14ac:dyDescent="0.25">
      <c r="A24" s="207"/>
      <c r="B24" s="555"/>
      <c r="C24" s="486"/>
      <c r="D24" s="654"/>
      <c r="E24" s="407"/>
      <c r="F24" s="407"/>
      <c r="G24" s="342"/>
      <c r="H24" s="381"/>
      <c r="I24" s="381"/>
      <c r="J24" s="381"/>
      <c r="K24" s="381"/>
      <c r="L24" s="381"/>
      <c r="M24" s="381"/>
      <c r="N24" s="381"/>
      <c r="O24" s="381"/>
      <c r="P24" s="381"/>
      <c r="Q24" s="381"/>
      <c r="R24" s="381"/>
      <c r="S24" s="381"/>
      <c r="T24" s="369"/>
      <c r="U24" s="385"/>
      <c r="V24" s="38"/>
      <c r="W24" s="38"/>
      <c r="X24" s="38"/>
      <c r="Y24" s="38"/>
    </row>
    <row r="25" spans="1:25" ht="19.5" customHeight="1" x14ac:dyDescent="0.25">
      <c r="A25" s="182"/>
      <c r="B25" s="348"/>
      <c r="C25" s="261"/>
      <c r="D25" s="261"/>
      <c r="E25" s="261"/>
      <c r="F25" s="261"/>
      <c r="G25" s="93"/>
      <c r="H25" s="394"/>
      <c r="I25" s="394"/>
      <c r="J25" s="394"/>
      <c r="K25" s="394"/>
      <c r="L25" s="394"/>
      <c r="M25" s="394"/>
      <c r="N25" s="394"/>
      <c r="O25" s="394"/>
      <c r="P25" s="394"/>
      <c r="Q25" s="395"/>
      <c r="R25" s="947" t="s">
        <v>67</v>
      </c>
      <c r="S25" s="948"/>
      <c r="T25" s="371"/>
      <c r="U25" s="556">
        <f>SUM(U23:U24)</f>
        <v>780</v>
      </c>
    </row>
    <row r="26" spans="1:25" s="164" customFormat="1" ht="13.5" customHeight="1" x14ac:dyDescent="0.25">
      <c r="A26" s="396"/>
      <c r="B26" s="264"/>
      <c r="C26" s="263"/>
      <c r="D26" s="263"/>
      <c r="E26" s="263"/>
      <c r="F26" s="263"/>
      <c r="G26" s="93"/>
      <c r="H26" s="344"/>
      <c r="I26" s="344"/>
      <c r="J26" s="344"/>
      <c r="K26" s="344"/>
      <c r="L26" s="344"/>
      <c r="M26" s="344"/>
      <c r="N26" s="344"/>
      <c r="O26" s="344"/>
      <c r="P26" s="344"/>
      <c r="Q26" s="344"/>
      <c r="R26" s="397"/>
      <c r="S26" s="397"/>
      <c r="T26" s="398"/>
      <c r="U26" s="399"/>
      <c r="V26" s="38"/>
      <c r="W26" s="38"/>
      <c r="X26" s="38"/>
      <c r="Y26" s="38"/>
    </row>
    <row r="27" spans="1:25" ht="18.75" customHeight="1" x14ac:dyDescent="0.25">
      <c r="A27" s="28"/>
      <c r="B27" s="541"/>
      <c r="C27" s="661"/>
      <c r="D27" s="662"/>
      <c r="E27" s="662"/>
      <c r="F27" s="662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146"/>
      <c r="S27" s="146"/>
      <c r="T27" s="368"/>
      <c r="U27" s="663"/>
    </row>
    <row r="28" spans="1:25" ht="35.25" customHeight="1" x14ac:dyDescent="0.25">
      <c r="A28" s="241" t="s">
        <v>20</v>
      </c>
      <c r="B28" s="133" t="s">
        <v>97</v>
      </c>
      <c r="C28" s="242" t="s">
        <v>1</v>
      </c>
      <c r="D28" s="243" t="s">
        <v>2</v>
      </c>
      <c r="E28" s="243" t="s">
        <v>3</v>
      </c>
      <c r="F28" s="243" t="s">
        <v>4</v>
      </c>
      <c r="G28" s="308"/>
      <c r="H28" s="244" t="s">
        <v>101</v>
      </c>
      <c r="I28" s="200" t="s">
        <v>102</v>
      </c>
      <c r="J28" s="200" t="s">
        <v>103</v>
      </c>
      <c r="K28" s="200" t="s">
        <v>104</v>
      </c>
      <c r="L28" s="200" t="s">
        <v>105</v>
      </c>
      <c r="M28" s="200" t="s">
        <v>106</v>
      </c>
      <c r="N28" s="200" t="s">
        <v>107</v>
      </c>
      <c r="O28" s="200" t="s">
        <v>108</v>
      </c>
      <c r="P28" s="200" t="s">
        <v>109</v>
      </c>
      <c r="Q28" s="200" t="s">
        <v>110</v>
      </c>
      <c r="R28" s="200" t="s">
        <v>5</v>
      </c>
      <c r="S28" s="251" t="s">
        <v>111</v>
      </c>
      <c r="T28" s="280"/>
      <c r="U28" s="134" t="s">
        <v>26</v>
      </c>
    </row>
    <row r="29" spans="1:25" ht="21.75" customHeight="1" x14ac:dyDescent="0.25">
      <c r="A29" s="130"/>
      <c r="B29" s="134" t="s">
        <v>15</v>
      </c>
      <c r="C29" s="157"/>
      <c r="D29" s="158"/>
      <c r="E29" s="158"/>
      <c r="F29" s="158"/>
      <c r="G29" s="308"/>
      <c r="H29" s="144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144"/>
      <c r="T29" s="280"/>
      <c r="U29" s="205"/>
    </row>
    <row r="30" spans="1:25" ht="8.25" customHeight="1" thickBot="1" x14ac:dyDescent="0.3">
      <c r="A30" s="669"/>
      <c r="B30" s="523"/>
      <c r="C30" s="524"/>
      <c r="D30" s="670"/>
      <c r="E30" s="671"/>
      <c r="F30" s="671"/>
      <c r="G30" s="342"/>
      <c r="H30" s="304"/>
      <c r="I30" s="304"/>
      <c r="J30" s="304"/>
      <c r="K30" s="304"/>
      <c r="L30" s="304"/>
      <c r="M30" s="304"/>
      <c r="N30" s="304"/>
      <c r="O30" s="304"/>
      <c r="P30" s="304"/>
      <c r="Q30" s="304"/>
      <c r="R30" s="304"/>
      <c r="S30" s="304"/>
      <c r="T30" s="319"/>
      <c r="U30" s="98"/>
    </row>
    <row r="31" spans="1:25" ht="37.5" customHeight="1" thickBot="1" x14ac:dyDescent="0.3">
      <c r="A31" s="217">
        <v>5</v>
      </c>
      <c r="B31" s="666" t="s">
        <v>268</v>
      </c>
      <c r="C31" s="646" t="s">
        <v>324</v>
      </c>
      <c r="D31" s="639">
        <v>1</v>
      </c>
      <c r="E31" s="640">
        <v>2</v>
      </c>
      <c r="F31" s="641">
        <f>D31*E31</f>
        <v>2</v>
      </c>
      <c r="G31" s="93"/>
      <c r="H31" s="153">
        <f>+H10*F31</f>
        <v>0</v>
      </c>
      <c r="I31" s="153">
        <f>+I10*F31</f>
        <v>0</v>
      </c>
      <c r="J31" s="153">
        <f>+J10*F31</f>
        <v>20</v>
      </c>
      <c r="K31" s="153">
        <f>+K10*F31</f>
        <v>36</v>
      </c>
      <c r="L31" s="153">
        <f>+L10*F31</f>
        <v>42</v>
      </c>
      <c r="M31" s="153">
        <f>+M10*F31</f>
        <v>44</v>
      </c>
      <c r="N31" s="153">
        <f>+N10*F31</f>
        <v>42</v>
      </c>
      <c r="O31" s="153">
        <f>+O10*F31</f>
        <v>46</v>
      </c>
      <c r="P31" s="153">
        <f>+P10*F31</f>
        <v>40</v>
      </c>
      <c r="Q31" s="153">
        <f>+Q10*F31</f>
        <v>38</v>
      </c>
      <c r="R31" s="153">
        <f>+R10*F31</f>
        <v>40</v>
      </c>
      <c r="S31" s="153">
        <f>+S10*F31</f>
        <v>42</v>
      </c>
      <c r="T31" s="319"/>
      <c r="U31" s="98">
        <f>SUM(H31:S31)</f>
        <v>390</v>
      </c>
    </row>
    <row r="32" spans="1:25" s="164" customFormat="1" ht="6" customHeight="1" x14ac:dyDescent="0.25">
      <c r="A32" s="648"/>
      <c r="B32" s="664"/>
      <c r="C32" s="386"/>
      <c r="D32" s="390"/>
      <c r="E32" s="388"/>
      <c r="F32" s="650"/>
      <c r="G32" s="93"/>
      <c r="H32" s="381"/>
      <c r="I32" s="381"/>
      <c r="J32" s="381"/>
      <c r="K32" s="381"/>
      <c r="L32" s="381"/>
      <c r="M32" s="381"/>
      <c r="N32" s="381"/>
      <c r="O32" s="381"/>
      <c r="P32" s="381"/>
      <c r="Q32" s="381"/>
      <c r="R32" s="381"/>
      <c r="S32" s="381"/>
      <c r="T32" s="369"/>
      <c r="U32" s="385"/>
      <c r="V32" s="38"/>
      <c r="W32" s="38"/>
      <c r="X32" s="38"/>
      <c r="Y32" s="38"/>
    </row>
    <row r="33" spans="1:24" ht="19.5" customHeight="1" thickBot="1" x14ac:dyDescent="0.3">
      <c r="A33" s="182"/>
      <c r="B33" s="348"/>
      <c r="C33" s="261"/>
      <c r="D33" s="261"/>
      <c r="E33" s="261"/>
      <c r="F33" s="261"/>
      <c r="G33" s="93"/>
      <c r="H33" s="394"/>
      <c r="I33" s="394"/>
      <c r="J33" s="394"/>
      <c r="K33" s="394"/>
      <c r="L33" s="394"/>
      <c r="M33" s="394"/>
      <c r="N33" s="394"/>
      <c r="O33" s="394"/>
      <c r="P33" s="394"/>
      <c r="Q33" s="395"/>
      <c r="R33" s="884" t="s">
        <v>68</v>
      </c>
      <c r="S33" s="885"/>
      <c r="T33" s="371"/>
      <c r="U33" s="698">
        <f>SUM(U31:U32)</f>
        <v>390</v>
      </c>
    </row>
    <row r="34" spans="1:24" ht="19.5" customHeight="1" thickBot="1" x14ac:dyDescent="0.3">
      <c r="A34" s="27"/>
      <c r="B34" s="348"/>
      <c r="C34" s="261"/>
      <c r="D34" s="261"/>
      <c r="E34" s="261"/>
      <c r="F34" s="261"/>
      <c r="G34" s="93"/>
      <c r="H34" s="697"/>
      <c r="I34" s="697"/>
      <c r="J34" s="697"/>
      <c r="K34" s="697"/>
      <c r="L34" s="697"/>
      <c r="M34" s="697"/>
      <c r="N34" s="697"/>
      <c r="O34" s="697"/>
      <c r="P34" s="697"/>
      <c r="Q34" s="697"/>
      <c r="R34" s="336"/>
      <c r="S34" s="336"/>
      <c r="T34" s="398"/>
      <c r="U34" s="699">
        <f>SUM(U33,U25,U19)</f>
        <v>3705</v>
      </c>
      <c r="V34" s="89"/>
      <c r="W34" s="89"/>
      <c r="X34" s="89"/>
    </row>
    <row r="35" spans="1:24" ht="21" customHeight="1" x14ac:dyDescent="0.25">
      <c r="A35" s="30"/>
      <c r="B35" s="30"/>
      <c r="C35" s="30"/>
      <c r="D35" s="30"/>
      <c r="E35" s="30"/>
      <c r="F35" s="30"/>
      <c r="H35" s="87"/>
      <c r="I35" s="87"/>
      <c r="J35" s="87"/>
      <c r="K35" s="87"/>
      <c r="L35" s="30"/>
      <c r="M35" s="30"/>
      <c r="N35" s="30"/>
      <c r="O35" s="30"/>
      <c r="P35" s="30"/>
      <c r="Q35" s="30"/>
      <c r="R35" s="46"/>
      <c r="S35" s="46"/>
      <c r="T35" s="374"/>
      <c r="U35" s="46"/>
      <c r="V35" s="30"/>
      <c r="W35" s="86"/>
      <c r="X35" s="30"/>
    </row>
    <row r="36" spans="1:24" ht="21" customHeight="1" x14ac:dyDescent="0.25">
      <c r="A36" s="30"/>
      <c r="B36" s="30"/>
      <c r="C36" s="30"/>
      <c r="D36" s="30"/>
      <c r="E36" s="30"/>
      <c r="F36" s="30"/>
      <c r="H36" s="88">
        <f>+H31+H23+H17+H15+H16+H18</f>
        <v>0</v>
      </c>
      <c r="I36" s="88">
        <f>+I31+I23+I17+I15+I16+I18</f>
        <v>0</v>
      </c>
      <c r="J36" s="88">
        <f t="shared" ref="J36:S36" si="2">+J31+J23+J17+J15+J16+J18</f>
        <v>190</v>
      </c>
      <c r="K36" s="88">
        <f t="shared" si="2"/>
        <v>342</v>
      </c>
      <c r="L36" s="88">
        <f t="shared" si="2"/>
        <v>399</v>
      </c>
      <c r="M36" s="88">
        <f t="shared" si="2"/>
        <v>418</v>
      </c>
      <c r="N36" s="88">
        <f t="shared" si="2"/>
        <v>399</v>
      </c>
      <c r="O36" s="88">
        <f t="shared" si="2"/>
        <v>437</v>
      </c>
      <c r="P36" s="88">
        <f t="shared" si="2"/>
        <v>380</v>
      </c>
      <c r="Q36" s="88">
        <f t="shared" si="2"/>
        <v>361</v>
      </c>
      <c r="R36" s="88">
        <f t="shared" si="2"/>
        <v>380</v>
      </c>
      <c r="S36" s="88">
        <f t="shared" si="2"/>
        <v>399</v>
      </c>
      <c r="T36" s="375"/>
      <c r="U36" s="505">
        <f>SUM(H36:T36)</f>
        <v>3705</v>
      </c>
      <c r="V36" s="30"/>
      <c r="W36" s="86"/>
      <c r="X36" s="30"/>
    </row>
    <row r="37" spans="1:24" ht="21" customHeight="1" x14ac:dyDescent="0.25">
      <c r="A37" s="30"/>
      <c r="B37" s="30"/>
      <c r="C37" s="30"/>
      <c r="D37" s="30">
        <f>SUM(D15:D36)</f>
        <v>6</v>
      </c>
      <c r="E37" s="30"/>
      <c r="F37" s="30"/>
      <c r="H37" s="400"/>
      <c r="I37" s="400"/>
      <c r="J37" s="400"/>
      <c r="K37" s="400"/>
      <c r="L37" s="400"/>
      <c r="M37" s="400"/>
      <c r="N37" s="400"/>
      <c r="O37" s="400"/>
      <c r="P37" s="400"/>
      <c r="Q37" s="400"/>
      <c r="R37" s="400"/>
      <c r="S37" s="400"/>
      <c r="T37" s="376"/>
      <c r="U37" s="506"/>
      <c r="V37" s="30"/>
      <c r="W37" s="86"/>
      <c r="X37" s="30"/>
    </row>
    <row r="38" spans="1:24" x14ac:dyDescent="0.25">
      <c r="E38" s="10"/>
      <c r="F38" s="10"/>
      <c r="G38" s="93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</row>
    <row r="39" spans="1:24" ht="15.75" thickBot="1" x14ac:dyDescent="0.3">
      <c r="E39" s="10"/>
      <c r="F39" s="10"/>
      <c r="G39" s="93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</row>
    <row r="40" spans="1:24" ht="21.75" thickBot="1" x14ac:dyDescent="0.3">
      <c r="E40" s="10"/>
      <c r="F40" s="10"/>
      <c r="G40" s="93"/>
      <c r="H40" s="10"/>
      <c r="I40" s="949" t="s">
        <v>338</v>
      </c>
      <c r="J40" s="950"/>
      <c r="K40" s="950"/>
      <c r="L40" s="950"/>
      <c r="M40" s="950"/>
      <c r="N40" s="950"/>
      <c r="O40" s="950"/>
      <c r="P40" s="950"/>
      <c r="Q40" s="950"/>
      <c r="R40" s="950"/>
      <c r="S40" s="951"/>
    </row>
    <row r="41" spans="1:24" x14ac:dyDescent="0.25">
      <c r="E41" s="10"/>
      <c r="F41" s="10"/>
      <c r="G41" s="93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</row>
    <row r="42" spans="1:24" ht="42" customHeight="1" x14ac:dyDescent="0.25">
      <c r="E42" s="87"/>
      <c r="F42" s="177"/>
      <c r="G42" s="177"/>
      <c r="H42" s="177"/>
      <c r="I42" s="863" t="s">
        <v>23</v>
      </c>
      <c r="J42" s="863"/>
      <c r="K42" s="783" t="s">
        <v>2</v>
      </c>
      <c r="L42" s="783"/>
      <c r="M42" s="785" t="s">
        <v>27</v>
      </c>
      <c r="N42" s="785"/>
      <c r="T42" s="38"/>
    </row>
    <row r="43" spans="1:24" ht="24" customHeight="1" x14ac:dyDescent="0.25">
      <c r="E43" s="87"/>
      <c r="F43" s="367"/>
      <c r="G43" s="367"/>
      <c r="H43" s="367"/>
      <c r="I43" s="861" t="s">
        <v>35</v>
      </c>
      <c r="J43" s="861"/>
      <c r="K43" s="784">
        <f>D15+D16+D17+D18</f>
        <v>4</v>
      </c>
      <c r="L43" s="784"/>
      <c r="M43" s="862">
        <f>U19</f>
        <v>2535</v>
      </c>
      <c r="N43" s="862"/>
      <c r="T43" s="38"/>
    </row>
    <row r="44" spans="1:24" ht="24" customHeight="1" x14ac:dyDescent="0.25">
      <c r="E44" s="87"/>
      <c r="F44" s="367"/>
      <c r="G44" s="367"/>
      <c r="H44" s="367"/>
      <c r="I44" s="861" t="s">
        <v>22</v>
      </c>
      <c r="J44" s="861"/>
      <c r="K44" s="784">
        <f>+D23</f>
        <v>1</v>
      </c>
      <c r="L44" s="784"/>
      <c r="M44" s="862">
        <f>U25</f>
        <v>780</v>
      </c>
      <c r="N44" s="862"/>
      <c r="T44" s="38"/>
    </row>
    <row r="45" spans="1:24" ht="24" customHeight="1" x14ac:dyDescent="0.25">
      <c r="E45" s="87"/>
      <c r="F45" s="367"/>
      <c r="G45" s="367"/>
      <c r="H45" s="367"/>
      <c r="I45" s="865" t="s">
        <v>15</v>
      </c>
      <c r="J45" s="866"/>
      <c r="K45" s="784">
        <f>D31</f>
        <v>1</v>
      </c>
      <c r="L45" s="784"/>
      <c r="M45" s="862">
        <f>U33</f>
        <v>390</v>
      </c>
      <c r="N45" s="862"/>
      <c r="T45" s="38"/>
    </row>
    <row r="46" spans="1:24" ht="22.5" customHeight="1" x14ac:dyDescent="0.25">
      <c r="E46" s="87"/>
      <c r="F46" s="179"/>
      <c r="G46" s="179"/>
      <c r="H46" s="179"/>
      <c r="I46" s="831" t="s">
        <v>55</v>
      </c>
      <c r="J46" s="831"/>
      <c r="K46" s="831">
        <f>SUM(K43:K45)</f>
        <v>6</v>
      </c>
      <c r="L46" s="831"/>
      <c r="M46" s="864">
        <f>SUM(M43:M45)</f>
        <v>3705</v>
      </c>
      <c r="N46" s="864"/>
      <c r="T46" s="38"/>
    </row>
    <row r="47" spans="1:24" x14ac:dyDescent="0.25">
      <c r="T47" s="38"/>
    </row>
    <row r="48" spans="1:24" x14ac:dyDescent="0.25">
      <c r="T48" s="38"/>
    </row>
  </sheetData>
  <mergeCells count="29">
    <mergeCell ref="E9:F9"/>
    <mergeCell ref="A1:Y1"/>
    <mergeCell ref="A2:Y2"/>
    <mergeCell ref="A3:Y3"/>
    <mergeCell ref="A5:Y5"/>
    <mergeCell ref="A7:Y7"/>
    <mergeCell ref="A15:A16"/>
    <mergeCell ref="B15:B16"/>
    <mergeCell ref="R19:S19"/>
    <mergeCell ref="E10:F10"/>
    <mergeCell ref="E11:F11"/>
    <mergeCell ref="R25:S25"/>
    <mergeCell ref="R33:S33"/>
    <mergeCell ref="I40:S40"/>
    <mergeCell ref="I42:J42"/>
    <mergeCell ref="K42:L42"/>
    <mergeCell ref="M42:N42"/>
    <mergeCell ref="I43:J43"/>
    <mergeCell ref="K43:L43"/>
    <mergeCell ref="M43:N43"/>
    <mergeCell ref="I44:J44"/>
    <mergeCell ref="K44:L44"/>
    <mergeCell ref="M44:N44"/>
    <mergeCell ref="I45:J45"/>
    <mergeCell ref="K45:L45"/>
    <mergeCell ref="M45:N45"/>
    <mergeCell ref="I46:J46"/>
    <mergeCell ref="K46:L46"/>
    <mergeCell ref="M46:N46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8"/>
  <sheetViews>
    <sheetView topLeftCell="A16" zoomScale="55" zoomScaleNormal="55" workbookViewId="0">
      <selection activeCell="U54" sqref="U54"/>
    </sheetView>
  </sheetViews>
  <sheetFormatPr baseColWidth="10" defaultColWidth="11.42578125" defaultRowHeight="15" x14ac:dyDescent="0.25"/>
  <cols>
    <col min="1" max="1" width="9" style="38" customWidth="1"/>
    <col min="2" max="2" width="44" style="38" bestFit="1" customWidth="1"/>
    <col min="3" max="3" width="14.85546875" style="38" customWidth="1"/>
    <col min="4" max="4" width="10.85546875" style="38" customWidth="1"/>
    <col min="5" max="5" width="12" style="38" customWidth="1"/>
    <col min="6" max="6" width="11.5703125" style="38" customWidth="1"/>
    <col min="7" max="7" width="1.42578125" style="38" customWidth="1"/>
    <col min="8" max="8" width="11.42578125" style="38"/>
    <col min="9" max="9" width="9.5703125" style="38" bestFit="1" customWidth="1"/>
    <col min="10" max="10" width="11.42578125" style="38"/>
    <col min="11" max="11" width="9.5703125" style="38" bestFit="1" customWidth="1"/>
    <col min="12" max="12" width="16" style="38" bestFit="1" customWidth="1"/>
    <col min="13" max="13" width="14.28515625" style="38" bestFit="1" customWidth="1"/>
    <col min="14" max="14" width="15.42578125" style="38" bestFit="1" customWidth="1"/>
    <col min="15" max="15" width="19.28515625" style="38" customWidth="1"/>
    <col min="16" max="16" width="18.28515625" style="38" bestFit="1" customWidth="1"/>
    <col min="17" max="19" width="9.5703125" style="38" bestFit="1" customWidth="1"/>
    <col min="20" max="20" width="0.85546875" style="38" customWidth="1"/>
    <col min="21" max="21" width="19.28515625" style="38" customWidth="1"/>
    <col min="22" max="22" width="12.85546875" style="38" customWidth="1"/>
    <col min="23" max="23" width="20.140625" style="38" customWidth="1"/>
    <col min="24" max="24" width="15.5703125" style="38" customWidth="1"/>
    <col min="25" max="16384" width="11.42578125" style="38"/>
  </cols>
  <sheetData>
    <row r="1" spans="1:25" ht="18" x14ac:dyDescent="0.25">
      <c r="A1" s="912" t="s">
        <v>24</v>
      </c>
      <c r="B1" s="912"/>
      <c r="C1" s="912"/>
      <c r="D1" s="912"/>
      <c r="E1" s="912"/>
      <c r="F1" s="912"/>
      <c r="G1" s="912"/>
      <c r="H1" s="912"/>
      <c r="I1" s="912"/>
      <c r="J1" s="912"/>
      <c r="K1" s="912"/>
      <c r="L1" s="912"/>
      <c r="M1" s="912"/>
      <c r="N1" s="912"/>
      <c r="O1" s="912"/>
      <c r="P1" s="912"/>
      <c r="Q1" s="912"/>
      <c r="R1" s="912"/>
      <c r="S1" s="912"/>
      <c r="T1" s="912"/>
      <c r="U1" s="912"/>
      <c r="V1" s="912"/>
      <c r="W1" s="912"/>
      <c r="X1" s="912"/>
      <c r="Y1" s="570"/>
    </row>
    <row r="2" spans="1:25" ht="15.75" x14ac:dyDescent="0.25">
      <c r="A2" s="913" t="s">
        <v>25</v>
      </c>
      <c r="B2" s="913"/>
      <c r="C2" s="913"/>
      <c r="D2" s="913"/>
      <c r="E2" s="913"/>
      <c r="F2" s="913"/>
      <c r="G2" s="913"/>
      <c r="H2" s="913"/>
      <c r="I2" s="913"/>
      <c r="J2" s="913"/>
      <c r="K2" s="913"/>
      <c r="L2" s="913"/>
      <c r="M2" s="913"/>
      <c r="N2" s="913"/>
      <c r="O2" s="913"/>
      <c r="P2" s="913"/>
      <c r="Q2" s="913"/>
      <c r="R2" s="913"/>
      <c r="S2" s="913"/>
      <c r="T2" s="913"/>
      <c r="U2" s="913"/>
      <c r="V2" s="913"/>
      <c r="W2" s="913"/>
      <c r="X2" s="913"/>
      <c r="Y2" s="571"/>
    </row>
    <row r="3" spans="1:25" x14ac:dyDescent="0.25">
      <c r="A3" s="914" t="s">
        <v>322</v>
      </c>
      <c r="B3" s="914"/>
      <c r="C3" s="914"/>
      <c r="D3" s="914"/>
      <c r="E3" s="914"/>
      <c r="F3" s="914"/>
      <c r="G3" s="914"/>
      <c r="H3" s="914"/>
      <c r="I3" s="914"/>
      <c r="J3" s="914"/>
      <c r="K3" s="914"/>
      <c r="L3" s="914"/>
      <c r="M3" s="914"/>
      <c r="N3" s="914"/>
      <c r="O3" s="914"/>
      <c r="P3" s="914"/>
      <c r="Q3" s="914"/>
      <c r="R3" s="914"/>
      <c r="S3" s="914"/>
      <c r="T3" s="914"/>
      <c r="U3" s="914"/>
      <c r="V3" s="914"/>
      <c r="W3" s="914"/>
      <c r="X3" s="914"/>
      <c r="Y3" s="572"/>
    </row>
    <row r="4" spans="1:25" x14ac:dyDescent="0.25">
      <c r="A4" s="23"/>
      <c r="B4" s="572"/>
      <c r="C4" s="572"/>
      <c r="D4" s="572"/>
      <c r="E4" s="572"/>
      <c r="F4" s="572"/>
      <c r="G4" s="572"/>
      <c r="H4" s="572"/>
      <c r="I4" s="572"/>
      <c r="J4" s="572"/>
      <c r="K4" s="572"/>
      <c r="L4" s="572"/>
      <c r="M4" s="572"/>
      <c r="N4" s="572"/>
      <c r="O4" s="572"/>
      <c r="P4" s="572"/>
      <c r="Q4" s="572"/>
      <c r="R4" s="572"/>
      <c r="S4" s="572"/>
      <c r="T4" s="572"/>
      <c r="U4" s="572"/>
      <c r="V4" s="572"/>
      <c r="W4" s="572"/>
      <c r="X4" s="572"/>
      <c r="Y4" s="572"/>
    </row>
    <row r="5" spans="1:25" ht="18.75" x14ac:dyDescent="0.3">
      <c r="A5" s="776" t="s">
        <v>336</v>
      </c>
      <c r="B5" s="776"/>
      <c r="C5" s="776"/>
      <c r="D5" s="776"/>
      <c r="E5" s="776"/>
      <c r="F5" s="776"/>
      <c r="G5" s="776"/>
      <c r="H5" s="776"/>
      <c r="I5" s="776"/>
      <c r="J5" s="776"/>
      <c r="K5" s="776"/>
      <c r="L5" s="776"/>
      <c r="M5" s="776"/>
      <c r="N5" s="776"/>
      <c r="O5" s="776"/>
      <c r="P5" s="776"/>
      <c r="Q5" s="776"/>
      <c r="R5" s="776"/>
      <c r="S5" s="776"/>
      <c r="T5" s="776"/>
      <c r="U5" s="776"/>
      <c r="V5" s="776"/>
      <c r="W5" s="776"/>
      <c r="X5" s="776"/>
      <c r="Y5" s="573"/>
    </row>
    <row r="7" spans="1:25" ht="21" x14ac:dyDescent="0.35">
      <c r="A7" s="777" t="s">
        <v>328</v>
      </c>
      <c r="B7" s="777"/>
      <c r="C7" s="777"/>
      <c r="D7" s="777"/>
      <c r="E7" s="777"/>
      <c r="F7" s="777"/>
      <c r="G7" s="777"/>
      <c r="H7" s="777"/>
      <c r="I7" s="777"/>
      <c r="J7" s="777"/>
      <c r="K7" s="777"/>
      <c r="L7" s="777"/>
      <c r="M7" s="777"/>
      <c r="N7" s="777"/>
      <c r="O7" s="777"/>
      <c r="P7" s="777"/>
      <c r="Q7" s="777"/>
      <c r="R7" s="777"/>
      <c r="S7" s="777"/>
      <c r="T7" s="777"/>
      <c r="U7" s="777"/>
      <c r="V7" s="777"/>
      <c r="W7" s="777"/>
      <c r="X7" s="777"/>
    </row>
    <row r="9" spans="1:25" ht="27" customHeight="1" x14ac:dyDescent="0.25">
      <c r="B9" s="40"/>
      <c r="E9" s="853" t="s">
        <v>29</v>
      </c>
      <c r="F9" s="854"/>
      <c r="G9" s="574"/>
      <c r="H9" s="244" t="s">
        <v>101</v>
      </c>
      <c r="I9" s="200" t="s">
        <v>102</v>
      </c>
      <c r="J9" s="200" t="s">
        <v>103</v>
      </c>
      <c r="K9" s="200" t="s">
        <v>104</v>
      </c>
      <c r="L9" s="200" t="s">
        <v>105</v>
      </c>
      <c r="M9" s="200" t="s">
        <v>106</v>
      </c>
      <c r="N9" s="200" t="s">
        <v>107</v>
      </c>
      <c r="O9" s="200" t="s">
        <v>108</v>
      </c>
      <c r="P9" s="200" t="s">
        <v>109</v>
      </c>
      <c r="Q9" s="200" t="s">
        <v>110</v>
      </c>
      <c r="R9" s="200" t="s">
        <v>5</v>
      </c>
      <c r="S9" s="251" t="s">
        <v>111</v>
      </c>
      <c r="T9" s="575"/>
      <c r="U9" s="200" t="s">
        <v>232</v>
      </c>
      <c r="V9" s="41"/>
    </row>
    <row r="10" spans="1:25" ht="27" customHeight="1" x14ac:dyDescent="0.25">
      <c r="B10" s="40"/>
      <c r="E10" s="780" t="s">
        <v>30</v>
      </c>
      <c r="F10" s="781"/>
      <c r="G10" s="576"/>
      <c r="H10" s="296">
        <v>0</v>
      </c>
      <c r="I10" s="153">
        <v>0</v>
      </c>
      <c r="J10" s="153">
        <v>10</v>
      </c>
      <c r="K10" s="153">
        <v>18</v>
      </c>
      <c r="L10" s="153">
        <v>21</v>
      </c>
      <c r="M10" s="153">
        <v>22</v>
      </c>
      <c r="N10" s="153">
        <v>21</v>
      </c>
      <c r="O10" s="153">
        <v>23</v>
      </c>
      <c r="P10" s="153">
        <v>20</v>
      </c>
      <c r="Q10" s="153">
        <v>19</v>
      </c>
      <c r="R10" s="153">
        <v>20</v>
      </c>
      <c r="S10" s="297">
        <v>21</v>
      </c>
      <c r="T10" s="568"/>
      <c r="U10" s="577">
        <f>SUM(H10:S10)</f>
        <v>195</v>
      </c>
      <c r="V10" s="41"/>
    </row>
    <row r="11" spans="1:25" ht="24.75" customHeight="1" x14ac:dyDescent="0.25">
      <c r="F11" s="847"/>
      <c r="G11" s="847"/>
      <c r="U11" s="507">
        <f>SUM(U10:U10)</f>
        <v>195</v>
      </c>
    </row>
    <row r="13" spans="1:25" ht="36.75" customHeight="1" x14ac:dyDescent="0.25">
      <c r="A13" s="241" t="s">
        <v>20</v>
      </c>
      <c r="B13" s="133" t="s">
        <v>97</v>
      </c>
      <c r="C13" s="242" t="s">
        <v>1</v>
      </c>
      <c r="D13" s="243" t="s">
        <v>2</v>
      </c>
      <c r="E13" s="243" t="s">
        <v>3</v>
      </c>
      <c r="F13" s="243" t="s">
        <v>4</v>
      </c>
      <c r="G13" s="578"/>
      <c r="H13" s="244" t="s">
        <v>101</v>
      </c>
      <c r="I13" s="200" t="s">
        <v>102</v>
      </c>
      <c r="J13" s="200" t="s">
        <v>103</v>
      </c>
      <c r="K13" s="200" t="s">
        <v>104</v>
      </c>
      <c r="L13" s="200" t="s">
        <v>105</v>
      </c>
      <c r="M13" s="200" t="s">
        <v>106</v>
      </c>
      <c r="N13" s="200" t="s">
        <v>107</v>
      </c>
      <c r="O13" s="200" t="s">
        <v>108</v>
      </c>
      <c r="P13" s="200" t="s">
        <v>109</v>
      </c>
      <c r="Q13" s="200" t="s">
        <v>110</v>
      </c>
      <c r="R13" s="200" t="s">
        <v>5</v>
      </c>
      <c r="S13" s="251" t="s">
        <v>111</v>
      </c>
      <c r="T13" s="579"/>
      <c r="U13" s="134" t="s">
        <v>26</v>
      </c>
    </row>
    <row r="14" spans="1:25" ht="21" customHeight="1" x14ac:dyDescent="0.25">
      <c r="A14" s="580"/>
      <c r="B14" s="746" t="s">
        <v>56</v>
      </c>
      <c r="C14" s="58"/>
      <c r="D14" s="581"/>
      <c r="E14" s="581"/>
      <c r="F14" s="581"/>
      <c r="G14" s="578"/>
      <c r="H14" s="582"/>
      <c r="I14" s="583"/>
      <c r="J14" s="583"/>
      <c r="K14" s="583"/>
      <c r="L14" s="583"/>
      <c r="M14" s="583"/>
      <c r="N14" s="583"/>
      <c r="O14" s="583"/>
      <c r="P14" s="583"/>
      <c r="Q14" s="583"/>
      <c r="R14" s="583"/>
      <c r="S14" s="584"/>
      <c r="T14" s="579"/>
      <c r="U14" s="585"/>
    </row>
    <row r="15" spans="1:25" ht="56.25" x14ac:dyDescent="0.25">
      <c r="A15" s="58">
        <v>1</v>
      </c>
      <c r="B15" s="744" t="s">
        <v>329</v>
      </c>
      <c r="C15" s="341" t="s">
        <v>330</v>
      </c>
      <c r="D15" s="731">
        <v>1</v>
      </c>
      <c r="E15" s="731">
        <v>8</v>
      </c>
      <c r="F15" s="731">
        <f>D15*E15</f>
        <v>8</v>
      </c>
      <c r="G15" s="172"/>
      <c r="H15" s="296">
        <f>+H10*F15</f>
        <v>0</v>
      </c>
      <c r="I15" s="153">
        <f>+I10*F15</f>
        <v>0</v>
      </c>
      <c r="J15" s="153">
        <f>+J10*F15</f>
        <v>80</v>
      </c>
      <c r="K15" s="153">
        <f>+K10*F15</f>
        <v>144</v>
      </c>
      <c r="L15" s="153">
        <f t="shared" ref="L15:S15" si="0">$F$15*L10</f>
        <v>168</v>
      </c>
      <c r="M15" s="153">
        <f t="shared" si="0"/>
        <v>176</v>
      </c>
      <c r="N15" s="153">
        <f t="shared" si="0"/>
        <v>168</v>
      </c>
      <c r="O15" s="153">
        <f t="shared" si="0"/>
        <v>184</v>
      </c>
      <c r="P15" s="153">
        <f t="shared" si="0"/>
        <v>160</v>
      </c>
      <c r="Q15" s="153">
        <f t="shared" si="0"/>
        <v>152</v>
      </c>
      <c r="R15" s="153">
        <f t="shared" si="0"/>
        <v>160</v>
      </c>
      <c r="S15" s="297">
        <f t="shared" si="0"/>
        <v>168</v>
      </c>
      <c r="T15" s="587"/>
      <c r="U15" s="339">
        <f>SUM(H15:S15)</f>
        <v>1560</v>
      </c>
    </row>
    <row r="16" spans="1:25" ht="15" customHeight="1" x14ac:dyDescent="0.25">
      <c r="A16" s="27"/>
      <c r="B16" s="745"/>
      <c r="C16" s="10"/>
      <c r="D16" s="167"/>
      <c r="E16" s="167"/>
      <c r="F16" s="167"/>
      <c r="G16" s="589"/>
      <c r="H16" s="184"/>
      <c r="I16" s="184"/>
      <c r="J16" s="184"/>
      <c r="K16" s="184"/>
      <c r="L16" s="184"/>
      <c r="M16" s="184"/>
      <c r="N16" s="184"/>
      <c r="O16" s="184"/>
      <c r="P16" s="184"/>
      <c r="Q16" s="291"/>
      <c r="R16" s="910" t="s">
        <v>66</v>
      </c>
      <c r="S16" s="911"/>
      <c r="T16" s="590"/>
      <c r="U16" s="732">
        <f>SUM(U15:U15)</f>
        <v>1560</v>
      </c>
    </row>
    <row r="17" spans="1:25" x14ac:dyDescent="0.25">
      <c r="A17" s="488"/>
      <c r="C17" s="361"/>
      <c r="D17" s="361"/>
      <c r="E17" s="361"/>
      <c r="F17" s="361"/>
      <c r="G17" s="589"/>
      <c r="H17" s="591"/>
      <c r="I17" s="591"/>
      <c r="J17" s="591"/>
      <c r="K17" s="591"/>
      <c r="L17" s="591"/>
      <c r="M17" s="591"/>
      <c r="N17" s="591"/>
      <c r="O17" s="591"/>
      <c r="P17" s="591"/>
      <c r="Q17" s="591"/>
      <c r="R17" s="592"/>
      <c r="S17" s="592"/>
      <c r="T17" s="593"/>
      <c r="U17" s="219"/>
    </row>
    <row r="18" spans="1:25" ht="36.75" customHeight="1" x14ac:dyDescent="0.25">
      <c r="A18" s="241" t="s">
        <v>20</v>
      </c>
      <c r="B18" s="133" t="s">
        <v>97</v>
      </c>
      <c r="C18" s="242" t="s">
        <v>1</v>
      </c>
      <c r="D18" s="243" t="s">
        <v>2</v>
      </c>
      <c r="E18" s="243" t="s">
        <v>3</v>
      </c>
      <c r="F18" s="243" t="s">
        <v>4</v>
      </c>
      <c r="G18" s="578"/>
      <c r="H18" s="244" t="s">
        <v>101</v>
      </c>
      <c r="I18" s="200" t="s">
        <v>102</v>
      </c>
      <c r="J18" s="200" t="s">
        <v>103</v>
      </c>
      <c r="K18" s="200" t="s">
        <v>104</v>
      </c>
      <c r="L18" s="200" t="s">
        <v>105</v>
      </c>
      <c r="M18" s="200" t="s">
        <v>106</v>
      </c>
      <c r="N18" s="200" t="s">
        <v>107</v>
      </c>
      <c r="O18" s="200" t="s">
        <v>108</v>
      </c>
      <c r="P18" s="200" t="s">
        <v>109</v>
      </c>
      <c r="Q18" s="200" t="s">
        <v>110</v>
      </c>
      <c r="R18" s="200" t="s">
        <v>5</v>
      </c>
      <c r="S18" s="251" t="s">
        <v>111</v>
      </c>
      <c r="T18" s="579"/>
      <c r="U18" s="134" t="s">
        <v>26</v>
      </c>
    </row>
    <row r="19" spans="1:25" ht="22.5" customHeight="1" x14ac:dyDescent="0.25">
      <c r="A19" s="58"/>
      <c r="B19" s="134" t="s">
        <v>22</v>
      </c>
      <c r="C19" s="731"/>
      <c r="D19" s="345"/>
      <c r="E19" s="345"/>
      <c r="F19" s="345"/>
      <c r="G19" s="578"/>
      <c r="H19" s="582"/>
      <c r="I19" s="740"/>
      <c r="J19" s="740"/>
      <c r="K19" s="740"/>
      <c r="L19" s="740"/>
      <c r="M19" s="740"/>
      <c r="N19" s="740"/>
      <c r="O19" s="740"/>
      <c r="P19" s="740"/>
      <c r="Q19" s="740"/>
      <c r="R19" s="740"/>
      <c r="S19" s="594"/>
      <c r="T19" s="579"/>
      <c r="U19" s="585"/>
    </row>
    <row r="20" spans="1:25" ht="33.75" x14ac:dyDescent="0.25">
      <c r="A20" s="58">
        <v>2</v>
      </c>
      <c r="B20" s="744" t="s">
        <v>331</v>
      </c>
      <c r="C20" s="341" t="s">
        <v>330</v>
      </c>
      <c r="D20" s="731">
        <v>1</v>
      </c>
      <c r="E20" s="731">
        <v>8</v>
      </c>
      <c r="F20" s="731">
        <f>D20*E20</f>
        <v>8</v>
      </c>
      <c r="G20" s="172"/>
      <c r="H20" s="296">
        <f>+H10*F20</f>
        <v>0</v>
      </c>
      <c r="I20" s="153">
        <f>+I10*F20</f>
        <v>0</v>
      </c>
      <c r="J20" s="153">
        <f>+J10*F20</f>
        <v>80</v>
      </c>
      <c r="K20" s="153">
        <f>+K10*F20</f>
        <v>144</v>
      </c>
      <c r="L20" s="153">
        <f t="shared" ref="L20:S20" si="1">$F$20*L10</f>
        <v>168</v>
      </c>
      <c r="M20" s="153">
        <f t="shared" si="1"/>
        <v>176</v>
      </c>
      <c r="N20" s="153">
        <f t="shared" si="1"/>
        <v>168</v>
      </c>
      <c r="O20" s="153">
        <f t="shared" si="1"/>
        <v>184</v>
      </c>
      <c r="P20" s="153">
        <f t="shared" si="1"/>
        <v>160</v>
      </c>
      <c r="Q20" s="153">
        <f t="shared" si="1"/>
        <v>152</v>
      </c>
      <c r="R20" s="153">
        <f t="shared" si="1"/>
        <v>160</v>
      </c>
      <c r="S20" s="297">
        <f t="shared" si="1"/>
        <v>168</v>
      </c>
      <c r="T20" s="587"/>
      <c r="U20" s="339">
        <f>SUM(H20:S20)</f>
        <v>1560</v>
      </c>
    </row>
    <row r="21" spans="1:25" ht="17.25" customHeight="1" x14ac:dyDescent="0.25">
      <c r="A21" s="27"/>
      <c r="B21" s="747"/>
      <c r="C21" s="10"/>
      <c r="D21" s="167"/>
      <c r="E21" s="167"/>
      <c r="F21" s="167"/>
      <c r="G21" s="589"/>
      <c r="H21" s="359"/>
      <c r="I21" s="359"/>
      <c r="J21" s="359"/>
      <c r="K21" s="359"/>
      <c r="L21" s="359"/>
      <c r="M21" s="359"/>
      <c r="N21" s="359"/>
      <c r="O21" s="359"/>
      <c r="P21" s="359"/>
      <c r="Q21" s="359"/>
      <c r="R21" s="910" t="s">
        <v>67</v>
      </c>
      <c r="S21" s="911"/>
      <c r="T21" s="590"/>
      <c r="U21" s="732">
        <f>SUM(U20:U20)</f>
        <v>1560</v>
      </c>
    </row>
    <row r="22" spans="1:25" ht="16.5" customHeight="1" x14ac:dyDescent="0.25">
      <c r="A22" s="595"/>
      <c r="B22" s="596"/>
      <c r="C22" s="597"/>
      <c r="D22" s="597"/>
      <c r="E22" s="597"/>
      <c r="F22" s="597"/>
      <c r="G22" s="589"/>
      <c r="H22" s="598"/>
      <c r="I22" s="598"/>
      <c r="J22" s="598"/>
      <c r="K22" s="598"/>
      <c r="L22" s="598"/>
      <c r="M22" s="598"/>
      <c r="N22" s="598"/>
      <c r="O22" s="598"/>
      <c r="P22" s="598"/>
      <c r="Q22" s="598"/>
      <c r="R22" s="593"/>
      <c r="S22" s="593"/>
      <c r="T22" s="593"/>
      <c r="U22" s="597"/>
    </row>
    <row r="23" spans="1:25" s="237" customFormat="1" ht="16.5" customHeight="1" x14ac:dyDescent="0.25">
      <c r="A23" s="218"/>
      <c r="B23" s="358"/>
      <c r="C23" s="219"/>
      <c r="D23" s="219"/>
      <c r="E23" s="219"/>
      <c r="F23" s="219"/>
      <c r="G23" s="181"/>
      <c r="H23" s="360"/>
      <c r="I23" s="360"/>
      <c r="J23" s="360"/>
      <c r="K23" s="360"/>
      <c r="L23" s="360"/>
      <c r="M23" s="360"/>
      <c r="N23" s="360"/>
      <c r="O23" s="360"/>
      <c r="P23" s="360"/>
      <c r="Q23" s="360"/>
      <c r="R23" s="592"/>
      <c r="S23" s="592"/>
      <c r="T23" s="592"/>
      <c r="U23" s="219"/>
      <c r="V23" s="38"/>
      <c r="W23" s="38"/>
      <c r="X23" s="38"/>
      <c r="Y23" s="38"/>
    </row>
    <row r="24" spans="1:25" ht="36.75" customHeight="1" x14ac:dyDescent="0.25">
      <c r="A24" s="351" t="s">
        <v>20</v>
      </c>
      <c r="B24" s="352" t="s">
        <v>97</v>
      </c>
      <c r="C24" s="353" t="s">
        <v>1</v>
      </c>
      <c r="D24" s="354" t="s">
        <v>2</v>
      </c>
      <c r="E24" s="354" t="s">
        <v>3</v>
      </c>
      <c r="F24" s="354" t="s">
        <v>4</v>
      </c>
      <c r="G24" s="578"/>
      <c r="H24" s="244" t="s">
        <v>101</v>
      </c>
      <c r="I24" s="355" t="s">
        <v>102</v>
      </c>
      <c r="J24" s="355" t="s">
        <v>103</v>
      </c>
      <c r="K24" s="355" t="s">
        <v>104</v>
      </c>
      <c r="L24" s="355" t="s">
        <v>105</v>
      </c>
      <c r="M24" s="355" t="s">
        <v>106</v>
      </c>
      <c r="N24" s="355" t="s">
        <v>107</v>
      </c>
      <c r="O24" s="355" t="s">
        <v>108</v>
      </c>
      <c r="P24" s="355" t="s">
        <v>109</v>
      </c>
      <c r="Q24" s="355" t="s">
        <v>110</v>
      </c>
      <c r="R24" s="200" t="s">
        <v>5</v>
      </c>
      <c r="S24" s="251" t="s">
        <v>111</v>
      </c>
      <c r="T24" s="579"/>
      <c r="U24" s="356" t="s">
        <v>26</v>
      </c>
    </row>
    <row r="25" spans="1:25" ht="22.5" customHeight="1" x14ac:dyDescent="0.25">
      <c r="A25" s="58"/>
      <c r="B25" s="134" t="s">
        <v>15</v>
      </c>
      <c r="C25" s="731"/>
      <c r="D25" s="345"/>
      <c r="E25" s="345"/>
      <c r="F25" s="345"/>
      <c r="G25" s="578"/>
      <c r="H25" s="582"/>
      <c r="I25" s="740"/>
      <c r="J25" s="740"/>
      <c r="K25" s="740"/>
      <c r="L25" s="740"/>
      <c r="M25" s="740"/>
      <c r="N25" s="740"/>
      <c r="O25" s="740"/>
      <c r="P25" s="740"/>
      <c r="Q25" s="740"/>
      <c r="R25" s="740"/>
      <c r="S25" s="594"/>
      <c r="T25" s="579"/>
      <c r="U25" s="585"/>
    </row>
    <row r="26" spans="1:25" ht="33.75" x14ac:dyDescent="0.25">
      <c r="A26" s="58">
        <v>3</v>
      </c>
      <c r="B26" s="744" t="s">
        <v>332</v>
      </c>
      <c r="C26" s="341" t="s">
        <v>330</v>
      </c>
      <c r="D26" s="731">
        <v>1</v>
      </c>
      <c r="E26" s="731">
        <v>8</v>
      </c>
      <c r="F26" s="731">
        <f>D26*E26</f>
        <v>8</v>
      </c>
      <c r="G26" s="172"/>
      <c r="H26" s="296">
        <f>+H10*F26</f>
        <v>0</v>
      </c>
      <c r="I26" s="296">
        <f>+I10*F26</f>
        <v>0</v>
      </c>
      <c r="J26" s="296">
        <f>+J10*F26</f>
        <v>80</v>
      </c>
      <c r="K26" s="296">
        <f>+K10*F26</f>
        <v>144</v>
      </c>
      <c r="L26" s="296">
        <f>+L10*F26</f>
        <v>168</v>
      </c>
      <c r="M26" s="296">
        <f>+M10*F26</f>
        <v>176</v>
      </c>
      <c r="N26" s="296">
        <f>+N10*F26</f>
        <v>168</v>
      </c>
      <c r="O26" s="296">
        <f>+O10*F26</f>
        <v>184</v>
      </c>
      <c r="P26" s="296">
        <f>+P10*F26</f>
        <v>160</v>
      </c>
      <c r="Q26" s="296">
        <f>+Q10*F26</f>
        <v>152</v>
      </c>
      <c r="R26" s="296">
        <f>+R10*F26</f>
        <v>160</v>
      </c>
      <c r="S26" s="296">
        <f>+S10*F26</f>
        <v>168</v>
      </c>
      <c r="T26" s="587"/>
      <c r="U26" s="339">
        <f>SUM(H26:S26)</f>
        <v>1560</v>
      </c>
    </row>
    <row r="27" spans="1:25" ht="17.25" customHeight="1" x14ac:dyDescent="0.25">
      <c r="A27" s="588"/>
      <c r="B27" s="747"/>
      <c r="C27" s="167"/>
      <c r="D27" s="167"/>
      <c r="E27" s="167"/>
      <c r="F27" s="167"/>
      <c r="G27" s="589"/>
      <c r="H27" s="184"/>
      <c r="I27" s="184"/>
      <c r="J27" s="184"/>
      <c r="K27" s="184"/>
      <c r="L27" s="184"/>
      <c r="M27" s="184"/>
      <c r="N27" s="184"/>
      <c r="O27" s="184"/>
      <c r="P27" s="184"/>
      <c r="Q27" s="291"/>
      <c r="R27" s="910" t="s">
        <v>68</v>
      </c>
      <c r="S27" s="911"/>
      <c r="T27" s="590"/>
      <c r="U27" s="732">
        <f>SUM(U26:U26)</f>
        <v>1560</v>
      </c>
    </row>
    <row r="28" spans="1:25" ht="17.25" customHeight="1" x14ac:dyDescent="0.25">
      <c r="A28" s="588"/>
      <c r="C28" s="589"/>
      <c r="D28" s="589"/>
      <c r="E28" s="589"/>
      <c r="F28" s="589"/>
      <c r="G28" s="589"/>
      <c r="H28" s="599"/>
      <c r="I28" s="599"/>
      <c r="J28" s="599"/>
      <c r="K28" s="599"/>
      <c r="L28" s="599"/>
      <c r="M28" s="599"/>
      <c r="N28" s="599"/>
      <c r="O28" s="599"/>
      <c r="P28" s="599"/>
      <c r="Q28" s="599"/>
      <c r="R28" s="600"/>
      <c r="S28" s="600"/>
      <c r="T28" s="601"/>
      <c r="U28" s="182"/>
    </row>
    <row r="29" spans="1:25" ht="39" customHeight="1" x14ac:dyDescent="0.25">
      <c r="A29" s="351" t="s">
        <v>20</v>
      </c>
      <c r="B29" s="352" t="s">
        <v>97</v>
      </c>
      <c r="C29" s="353" t="s">
        <v>1</v>
      </c>
      <c r="D29" s="354" t="s">
        <v>2</v>
      </c>
      <c r="E29" s="354" t="s">
        <v>3</v>
      </c>
      <c r="F29" s="354" t="s">
        <v>4</v>
      </c>
      <c r="G29" s="578"/>
      <c r="H29" s="244" t="s">
        <v>101</v>
      </c>
      <c r="I29" s="200" t="s">
        <v>102</v>
      </c>
      <c r="J29" s="200" t="s">
        <v>103</v>
      </c>
      <c r="K29" s="200" t="s">
        <v>104</v>
      </c>
      <c r="L29" s="200" t="s">
        <v>105</v>
      </c>
      <c r="M29" s="200" t="s">
        <v>106</v>
      </c>
      <c r="N29" s="200" t="s">
        <v>107</v>
      </c>
      <c r="O29" s="200" t="s">
        <v>108</v>
      </c>
      <c r="P29" s="200" t="s">
        <v>109</v>
      </c>
      <c r="Q29" s="200" t="s">
        <v>110</v>
      </c>
      <c r="R29" s="200" t="s">
        <v>5</v>
      </c>
      <c r="S29" s="251" t="s">
        <v>111</v>
      </c>
      <c r="T29" s="603"/>
      <c r="U29" s="546" t="s">
        <v>26</v>
      </c>
    </row>
    <row r="30" spans="1:25" ht="17.25" customHeight="1" x14ac:dyDescent="0.25">
      <c r="A30" s="58"/>
      <c r="B30" s="746" t="s">
        <v>21</v>
      </c>
      <c r="C30" s="731"/>
      <c r="D30" s="345"/>
      <c r="E30" s="345"/>
      <c r="F30" s="345"/>
      <c r="G30" s="578"/>
      <c r="H30" s="582"/>
      <c r="I30" s="740"/>
      <c r="J30" s="740"/>
      <c r="K30" s="740"/>
      <c r="L30" s="740"/>
      <c r="M30" s="740"/>
      <c r="N30" s="740"/>
      <c r="O30" s="740"/>
      <c r="P30" s="740"/>
      <c r="Q30" s="740"/>
      <c r="R30" s="740"/>
      <c r="S30" s="594"/>
      <c r="T30" s="579"/>
      <c r="U30" s="585"/>
    </row>
    <row r="31" spans="1:25" ht="33.75" x14ac:dyDescent="0.25">
      <c r="A31" s="748">
        <v>4</v>
      </c>
      <c r="B31" s="744" t="s">
        <v>333</v>
      </c>
      <c r="C31" s="749" t="s">
        <v>334</v>
      </c>
      <c r="D31" s="731">
        <v>1</v>
      </c>
      <c r="E31" s="731">
        <v>4</v>
      </c>
      <c r="F31" s="731">
        <f>D31*E31</f>
        <v>4</v>
      </c>
      <c r="G31" s="172"/>
      <c r="H31" s="296">
        <f>+H10*F31</f>
        <v>0</v>
      </c>
      <c r="I31" s="296">
        <f>+I10*F31</f>
        <v>0</v>
      </c>
      <c r="J31" s="296">
        <f>+J10*F31</f>
        <v>40</v>
      </c>
      <c r="K31" s="296">
        <f>+K10*F31</f>
        <v>72</v>
      </c>
      <c r="L31" s="296">
        <f>+L10*F31</f>
        <v>84</v>
      </c>
      <c r="M31" s="296">
        <f>+M10*F31</f>
        <v>88</v>
      </c>
      <c r="N31" s="296">
        <f>+N10*F31</f>
        <v>84</v>
      </c>
      <c r="O31" s="296">
        <f>+O10*F31</f>
        <v>92</v>
      </c>
      <c r="P31" s="296">
        <f>+P10*F31</f>
        <v>80</v>
      </c>
      <c r="Q31" s="296">
        <f>+Q10*F31</f>
        <v>76</v>
      </c>
      <c r="R31" s="296">
        <f>+R10*F31</f>
        <v>80</v>
      </c>
      <c r="S31" s="296">
        <f>+S10*F31</f>
        <v>84</v>
      </c>
      <c r="T31" s="587"/>
      <c r="U31" s="339">
        <f>SUM(H31:S31)</f>
        <v>780</v>
      </c>
    </row>
    <row r="32" spans="1:25" x14ac:dyDescent="0.25">
      <c r="A32" s="588"/>
      <c r="B32" s="747"/>
      <c r="C32" s="167"/>
      <c r="D32" s="167"/>
      <c r="E32" s="167"/>
      <c r="F32" s="167"/>
      <c r="G32" s="589"/>
      <c r="H32" s="184"/>
      <c r="I32" s="184"/>
      <c r="J32" s="184"/>
      <c r="K32" s="184"/>
      <c r="L32" s="184"/>
      <c r="M32" s="184"/>
      <c r="N32" s="184"/>
      <c r="O32" s="184"/>
      <c r="P32" s="184"/>
      <c r="Q32" s="291"/>
      <c r="R32" s="954" t="s">
        <v>320</v>
      </c>
      <c r="S32" s="954"/>
      <c r="T32" s="590"/>
      <c r="U32" s="732">
        <f>SUM(U31:U31)</f>
        <v>780</v>
      </c>
    </row>
    <row r="33" spans="1:24" x14ac:dyDescent="0.25">
      <c r="A33" s="588"/>
      <c r="B33" s="747"/>
      <c r="C33" s="10"/>
      <c r="D33" s="10"/>
      <c r="E33" s="10"/>
      <c r="F33" s="10"/>
      <c r="G33" s="589"/>
      <c r="H33" s="335"/>
      <c r="I33" s="335"/>
      <c r="J33" s="335"/>
      <c r="K33" s="335"/>
      <c r="L33" s="335"/>
      <c r="M33" s="335"/>
      <c r="N33" s="335"/>
      <c r="O33" s="335"/>
      <c r="P33" s="335"/>
      <c r="Q33" s="335"/>
      <c r="R33" s="750"/>
      <c r="S33" s="750"/>
      <c r="T33" s="750"/>
      <c r="U33" s="27"/>
    </row>
    <row r="34" spans="1:24" x14ac:dyDescent="0.25">
      <c r="A34" s="588"/>
      <c r="B34" s="747"/>
      <c r="C34" s="10"/>
      <c r="D34" s="10"/>
      <c r="E34" s="10"/>
      <c r="F34" s="10"/>
      <c r="G34" s="589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750"/>
      <c r="S34" s="750"/>
      <c r="T34" s="750"/>
      <c r="U34" s="27"/>
    </row>
    <row r="35" spans="1:24" ht="39" customHeight="1" x14ac:dyDescent="0.25">
      <c r="A35" s="351" t="s">
        <v>20</v>
      </c>
      <c r="B35" s="352" t="s">
        <v>97</v>
      </c>
      <c r="C35" s="353" t="s">
        <v>1</v>
      </c>
      <c r="D35" s="354" t="s">
        <v>2</v>
      </c>
      <c r="E35" s="354" t="s">
        <v>3</v>
      </c>
      <c r="F35" s="354" t="s">
        <v>4</v>
      </c>
      <c r="G35" s="578"/>
      <c r="H35" s="244" t="s">
        <v>101</v>
      </c>
      <c r="I35" s="200" t="s">
        <v>102</v>
      </c>
      <c r="J35" s="200" t="s">
        <v>103</v>
      </c>
      <c r="K35" s="200" t="s">
        <v>104</v>
      </c>
      <c r="L35" s="200" t="s">
        <v>105</v>
      </c>
      <c r="M35" s="200" t="s">
        <v>106</v>
      </c>
      <c r="N35" s="200" t="s">
        <v>107</v>
      </c>
      <c r="O35" s="200" t="s">
        <v>108</v>
      </c>
      <c r="P35" s="200" t="s">
        <v>109</v>
      </c>
      <c r="Q35" s="200" t="s">
        <v>110</v>
      </c>
      <c r="R35" s="200" t="s">
        <v>5</v>
      </c>
      <c r="S35" s="251" t="s">
        <v>111</v>
      </c>
      <c r="T35" s="603"/>
      <c r="U35" s="546" t="s">
        <v>26</v>
      </c>
    </row>
    <row r="36" spans="1:24" ht="17.25" customHeight="1" x14ac:dyDescent="0.25">
      <c r="A36" s="58"/>
      <c r="B36" s="746" t="s">
        <v>18</v>
      </c>
      <c r="C36" s="731"/>
      <c r="D36" s="345"/>
      <c r="E36" s="345"/>
      <c r="F36" s="345"/>
      <c r="G36" s="578"/>
      <c r="H36" s="582"/>
      <c r="I36" s="740"/>
      <c r="J36" s="740"/>
      <c r="K36" s="740"/>
      <c r="L36" s="740"/>
      <c r="M36" s="740"/>
      <c r="N36" s="740"/>
      <c r="O36" s="740"/>
      <c r="P36" s="740"/>
      <c r="Q36" s="740"/>
      <c r="R36" s="740"/>
      <c r="S36" s="594"/>
      <c r="T36" s="579"/>
      <c r="U36" s="585"/>
    </row>
    <row r="37" spans="1:24" ht="33.75" x14ac:dyDescent="0.25">
      <c r="A37" s="748">
        <v>4</v>
      </c>
      <c r="B37" s="744" t="s">
        <v>331</v>
      </c>
      <c r="C37" s="749" t="s">
        <v>334</v>
      </c>
      <c r="D37" s="731">
        <v>1</v>
      </c>
      <c r="E37" s="731">
        <v>4</v>
      </c>
      <c r="F37" s="731">
        <f>D37*E37</f>
        <v>4</v>
      </c>
      <c r="G37" s="172"/>
      <c r="H37" s="296">
        <f>+H10*F37</f>
        <v>0</v>
      </c>
      <c r="I37" s="296">
        <f>+I10*F37</f>
        <v>0</v>
      </c>
      <c r="J37" s="296">
        <f>+J10*F37</f>
        <v>40</v>
      </c>
      <c r="K37" s="296">
        <f>+K10*F37</f>
        <v>72</v>
      </c>
      <c r="L37" s="296">
        <f>+L10*F37</f>
        <v>84</v>
      </c>
      <c r="M37" s="296">
        <f>+M10*F37</f>
        <v>88</v>
      </c>
      <c r="N37" s="296">
        <f>+N10*F37</f>
        <v>84</v>
      </c>
      <c r="O37" s="296">
        <f>+O10*F37</f>
        <v>92</v>
      </c>
      <c r="P37" s="296">
        <f>+P10*F37</f>
        <v>80</v>
      </c>
      <c r="Q37" s="296">
        <f>+Q10*F37</f>
        <v>76</v>
      </c>
      <c r="R37" s="296">
        <f>+R10*F37</f>
        <v>80</v>
      </c>
      <c r="S37" s="296">
        <f>+S10*F37</f>
        <v>84</v>
      </c>
      <c r="T37" s="587"/>
      <c r="U37" s="339">
        <f>SUM(H37:S37)</f>
        <v>780</v>
      </c>
    </row>
    <row r="38" spans="1:24" x14ac:dyDescent="0.25">
      <c r="A38" s="588"/>
      <c r="B38" s="747"/>
      <c r="C38" s="167"/>
      <c r="D38" s="167"/>
      <c r="E38" s="167"/>
      <c r="F38" s="167"/>
      <c r="G38" s="589"/>
      <c r="H38" s="184"/>
      <c r="I38" s="184"/>
      <c r="J38" s="184"/>
      <c r="K38" s="184"/>
      <c r="L38" s="184"/>
      <c r="M38" s="184"/>
      <c r="N38" s="184"/>
      <c r="O38" s="184"/>
      <c r="P38" s="184"/>
      <c r="Q38" s="291"/>
      <c r="R38" s="954" t="s">
        <v>260</v>
      </c>
      <c r="S38" s="954"/>
      <c r="T38" s="590"/>
      <c r="U38" s="732">
        <f>SUM(U37:U37)</f>
        <v>780</v>
      </c>
    </row>
    <row r="39" spans="1:24" x14ac:dyDescent="0.25">
      <c r="A39" s="588"/>
      <c r="B39" s="747"/>
      <c r="C39" s="10"/>
      <c r="D39" s="10"/>
      <c r="E39" s="10"/>
      <c r="F39" s="10"/>
      <c r="G39" s="589"/>
      <c r="H39" s="335"/>
      <c r="I39" s="335"/>
      <c r="J39" s="335"/>
      <c r="K39" s="335"/>
      <c r="L39" s="335"/>
      <c r="M39" s="335"/>
      <c r="N39" s="335"/>
      <c r="O39" s="335"/>
      <c r="P39" s="335"/>
      <c r="Q39" s="335"/>
      <c r="R39" s="750"/>
      <c r="S39" s="750"/>
      <c r="T39" s="750"/>
      <c r="U39" s="27"/>
      <c r="V39" s="89"/>
      <c r="W39" s="89"/>
      <c r="X39" s="89"/>
    </row>
    <row r="40" spans="1:24" ht="18" customHeight="1" thickBot="1" x14ac:dyDescent="0.3">
      <c r="B40" s="604"/>
      <c r="C40" s="361"/>
      <c r="D40" s="361"/>
      <c r="E40" s="605"/>
      <c r="F40" s="605"/>
      <c r="G40" s="589"/>
      <c r="H40" s="606"/>
      <c r="I40" s="606"/>
      <c r="J40" s="606"/>
      <c r="K40" s="606"/>
      <c r="L40" s="606"/>
      <c r="M40" s="606"/>
      <c r="N40" s="606"/>
      <c r="O40" s="606"/>
      <c r="P40" s="589"/>
      <c r="Q40" s="589"/>
      <c r="R40" s="92"/>
      <c r="S40" s="92"/>
      <c r="T40" s="608"/>
      <c r="U40" s="741"/>
    </row>
    <row r="41" spans="1:24" ht="27.75" customHeight="1" thickBot="1" x14ac:dyDescent="0.3">
      <c r="A41" s="609"/>
      <c r="B41" s="170"/>
      <c r="C41" s="345" t="s">
        <v>75</v>
      </c>
      <c r="D41" s="738">
        <f>D15+D20+D26+D31+D37</f>
        <v>5</v>
      </c>
      <c r="E41" s="347"/>
      <c r="F41" s="605"/>
      <c r="G41" s="589"/>
      <c r="H41" s="589"/>
      <c r="I41" s="589"/>
      <c r="J41" s="589"/>
      <c r="K41" s="589"/>
      <c r="L41" s="589"/>
      <c r="M41" s="589"/>
      <c r="N41" s="589"/>
      <c r="O41" s="589"/>
      <c r="P41" s="589"/>
      <c r="Q41" s="168"/>
      <c r="R41" s="915" t="s">
        <v>58</v>
      </c>
      <c r="S41" s="955"/>
      <c r="T41" s="92"/>
      <c r="U41" s="752">
        <f>U16+U21+U27+U32+U38</f>
        <v>6240</v>
      </c>
      <c r="V41" s="174"/>
      <c r="W41" s="175"/>
      <c r="X41" s="151"/>
    </row>
    <row r="42" spans="1:24" ht="19.5" customHeight="1" x14ac:dyDescent="0.25">
      <c r="A42" s="609"/>
      <c r="B42" s="611"/>
      <c r="C42" s="596"/>
      <c r="D42" s="605"/>
      <c r="E42" s="605"/>
      <c r="F42" s="605"/>
      <c r="G42" s="589"/>
      <c r="H42" s="589"/>
      <c r="I42" s="589"/>
      <c r="J42" s="589"/>
      <c r="K42" s="589"/>
      <c r="L42" s="589"/>
      <c r="M42" s="589"/>
      <c r="N42" s="589"/>
      <c r="O42" s="589"/>
      <c r="P42" s="589"/>
      <c r="Q42" s="589"/>
      <c r="R42" s="608"/>
      <c r="S42" s="608"/>
      <c r="T42" s="608"/>
      <c r="U42" s="735"/>
      <c r="V42" s="602"/>
      <c r="W42" s="602"/>
    </row>
    <row r="43" spans="1:24" ht="19.5" customHeight="1" x14ac:dyDescent="0.25">
      <c r="A43" s="609"/>
      <c r="B43" s="611"/>
      <c r="C43" s="611"/>
      <c r="D43" s="589"/>
      <c r="E43" s="589"/>
      <c r="F43" s="589"/>
      <c r="G43" s="589"/>
      <c r="H43" s="612">
        <f t="shared" ref="H43:S43" si="2">H15+H20+H26+H31+H37</f>
        <v>0</v>
      </c>
      <c r="I43" s="612">
        <f t="shared" si="2"/>
        <v>0</v>
      </c>
      <c r="J43" s="612">
        <f t="shared" si="2"/>
        <v>320</v>
      </c>
      <c r="K43" s="612">
        <f t="shared" si="2"/>
        <v>576</v>
      </c>
      <c r="L43" s="612">
        <f t="shared" si="2"/>
        <v>672</v>
      </c>
      <c r="M43" s="612">
        <f t="shared" si="2"/>
        <v>704</v>
      </c>
      <c r="N43" s="612">
        <f t="shared" si="2"/>
        <v>672</v>
      </c>
      <c r="O43" s="612">
        <f t="shared" si="2"/>
        <v>736</v>
      </c>
      <c r="P43" s="612">
        <f t="shared" si="2"/>
        <v>640</v>
      </c>
      <c r="Q43" s="612">
        <f t="shared" si="2"/>
        <v>608</v>
      </c>
      <c r="R43" s="612">
        <f t="shared" si="2"/>
        <v>640</v>
      </c>
      <c r="S43" s="612">
        <f t="shared" si="2"/>
        <v>672</v>
      </c>
      <c r="T43" s="612"/>
      <c r="U43" s="284">
        <f>SUM(H43:S43)</f>
        <v>6240</v>
      </c>
      <c r="V43" s="602"/>
      <c r="W43" s="602"/>
    </row>
    <row r="44" spans="1:24" ht="19.5" customHeight="1" x14ac:dyDescent="0.25">
      <c r="A44" s="609"/>
      <c r="B44" s="611"/>
      <c r="C44" s="611"/>
      <c r="D44" s="589"/>
      <c r="E44" s="589"/>
      <c r="F44" s="589"/>
      <c r="G44" s="589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334"/>
      <c r="U44" s="736"/>
      <c r="V44" s="602"/>
      <c r="W44" s="602"/>
    </row>
    <row r="45" spans="1:24" x14ac:dyDescent="0.25">
      <c r="A45" s="609"/>
      <c r="B45" s="611"/>
      <c r="C45" s="611"/>
      <c r="D45" s="589"/>
      <c r="E45" s="589"/>
      <c r="F45" s="589"/>
      <c r="G45" s="589"/>
      <c r="H45" s="589"/>
      <c r="I45" s="589"/>
      <c r="J45" s="589"/>
      <c r="K45" s="589"/>
      <c r="L45" s="589"/>
      <c r="M45" s="589"/>
      <c r="N45" s="589"/>
      <c r="O45" s="589"/>
      <c r="P45" s="589"/>
      <c r="Q45" s="589"/>
      <c r="R45" s="589"/>
      <c r="S45" s="589"/>
      <c r="T45" s="589"/>
      <c r="U45" s="735"/>
    </row>
    <row r="46" spans="1:24" x14ac:dyDescent="0.25">
      <c r="A46" s="609"/>
      <c r="B46" s="611"/>
      <c r="C46" s="611"/>
      <c r="D46" s="589"/>
      <c r="E46" s="589"/>
      <c r="F46" s="589"/>
      <c r="G46" s="589"/>
      <c r="H46" s="589"/>
      <c r="I46" s="589"/>
      <c r="J46" s="589"/>
      <c r="K46" s="589"/>
      <c r="L46" s="589"/>
      <c r="S46" s="589"/>
      <c r="T46" s="589"/>
      <c r="U46" s="735"/>
    </row>
    <row r="47" spans="1:24" ht="21" x14ac:dyDescent="0.35">
      <c r="A47" s="609"/>
      <c r="B47" s="611"/>
      <c r="C47" s="611"/>
      <c r="D47" s="589"/>
      <c r="E47" s="589"/>
      <c r="F47" s="589"/>
      <c r="G47" s="589"/>
      <c r="H47" s="589"/>
      <c r="I47" s="589"/>
      <c r="J47" s="589"/>
      <c r="K47" s="821" t="s">
        <v>339</v>
      </c>
      <c r="L47" s="822"/>
      <c r="M47" s="822"/>
      <c r="N47" s="822"/>
      <c r="O47" s="822"/>
      <c r="P47" s="823"/>
      <c r="S47" s="589"/>
      <c r="T47" s="589"/>
      <c r="U47" s="735"/>
    </row>
    <row r="48" spans="1:24" x14ac:dyDescent="0.25">
      <c r="E48" s="589"/>
      <c r="F48" s="589"/>
      <c r="G48" s="589"/>
      <c r="H48" s="589"/>
      <c r="I48" s="589"/>
      <c r="J48" s="589"/>
      <c r="K48" s="589"/>
      <c r="L48" s="589"/>
      <c r="M48" s="589"/>
      <c r="N48" s="589"/>
      <c r="O48" s="589"/>
      <c r="P48" s="589"/>
      <c r="Q48" s="589"/>
      <c r="R48" s="589"/>
    </row>
    <row r="49" spans="6:21" ht="31.5" x14ac:dyDescent="0.25">
      <c r="F49" s="613"/>
      <c r="G49" s="613"/>
      <c r="H49" s="613"/>
      <c r="I49" s="613"/>
      <c r="J49" s="917" t="s">
        <v>23</v>
      </c>
      <c r="K49" s="918"/>
      <c r="L49" s="739" t="s">
        <v>2</v>
      </c>
      <c r="M49" s="733" t="s">
        <v>27</v>
      </c>
    </row>
    <row r="50" spans="6:21" ht="27" customHeight="1" x14ac:dyDescent="0.25">
      <c r="F50" s="614"/>
      <c r="G50" s="614"/>
      <c r="H50" s="614"/>
      <c r="I50" s="614"/>
      <c r="J50" s="919" t="s">
        <v>35</v>
      </c>
      <c r="K50" s="920"/>
      <c r="L50" s="734">
        <f>D15</f>
        <v>1</v>
      </c>
      <c r="M50" s="45">
        <f>U16</f>
        <v>1560</v>
      </c>
      <c r="U50" s="753"/>
    </row>
    <row r="51" spans="6:21" ht="27" customHeight="1" x14ac:dyDescent="0.25">
      <c r="F51" s="614"/>
      <c r="G51" s="614"/>
      <c r="H51" s="614"/>
      <c r="I51" s="614"/>
      <c r="J51" s="919" t="s">
        <v>22</v>
      </c>
      <c r="K51" s="920"/>
      <c r="L51" s="734">
        <f>D20</f>
        <v>1</v>
      </c>
      <c r="M51" s="45">
        <f>U21</f>
        <v>1560</v>
      </c>
      <c r="U51" s="753"/>
    </row>
    <row r="52" spans="6:21" ht="27" customHeight="1" x14ac:dyDescent="0.25">
      <c r="F52" s="614"/>
      <c r="G52" s="614"/>
      <c r="H52" s="614"/>
      <c r="I52" s="614"/>
      <c r="J52" s="919" t="s">
        <v>36</v>
      </c>
      <c r="K52" s="920"/>
      <c r="L52" s="734">
        <f>D26</f>
        <v>1</v>
      </c>
      <c r="M52" s="737">
        <f>U27</f>
        <v>1560</v>
      </c>
      <c r="U52" s="753"/>
    </row>
    <row r="53" spans="6:21" ht="27" customHeight="1" x14ac:dyDescent="0.25">
      <c r="F53" s="614"/>
      <c r="G53" s="614"/>
      <c r="H53" s="614"/>
      <c r="I53" s="614"/>
      <c r="J53" s="919" t="s">
        <v>227</v>
      </c>
      <c r="K53" s="920"/>
      <c r="L53" s="734">
        <f>D31</f>
        <v>1</v>
      </c>
      <c r="M53" s="737">
        <f>U32</f>
        <v>780</v>
      </c>
      <c r="U53" s="753"/>
    </row>
    <row r="54" spans="6:21" ht="27" customHeight="1" x14ac:dyDescent="0.25">
      <c r="F54" s="614"/>
      <c r="G54" s="614"/>
      <c r="H54" s="614"/>
      <c r="I54" s="614"/>
      <c r="J54" s="919" t="s">
        <v>18</v>
      </c>
      <c r="K54" s="920"/>
      <c r="L54" s="742">
        <f>D37</f>
        <v>1</v>
      </c>
      <c r="M54" s="743">
        <f>U37</f>
        <v>780</v>
      </c>
      <c r="U54" s="753"/>
    </row>
    <row r="55" spans="6:21" ht="21.75" customHeight="1" x14ac:dyDescent="0.25">
      <c r="F55" s="615"/>
      <c r="G55" s="615"/>
      <c r="H55" s="615"/>
      <c r="I55" s="615"/>
      <c r="J55" s="921" t="s">
        <v>55</v>
      </c>
      <c r="K55" s="922"/>
      <c r="L55" s="751">
        <f>SUM(L50:L54)</f>
        <v>5</v>
      </c>
      <c r="M55" s="754">
        <f>SUM(M50:M54)</f>
        <v>6240</v>
      </c>
      <c r="U55" s="753"/>
    </row>
    <row r="56" spans="6:21" x14ac:dyDescent="0.25">
      <c r="U56" s="753"/>
    </row>
    <row r="57" spans="6:21" x14ac:dyDescent="0.25">
      <c r="U57" s="753"/>
    </row>
    <row r="58" spans="6:21" x14ac:dyDescent="0.25">
      <c r="U58" s="753"/>
    </row>
  </sheetData>
  <mergeCells count="22">
    <mergeCell ref="R38:S38"/>
    <mergeCell ref="R41:S41"/>
    <mergeCell ref="K47:P47"/>
    <mergeCell ref="R32:S32"/>
    <mergeCell ref="A1:X1"/>
    <mergeCell ref="A2:X2"/>
    <mergeCell ref="A3:X3"/>
    <mergeCell ref="A5:X5"/>
    <mergeCell ref="A7:X7"/>
    <mergeCell ref="E9:F9"/>
    <mergeCell ref="E10:F10"/>
    <mergeCell ref="F11:G11"/>
    <mergeCell ref="R16:S16"/>
    <mergeCell ref="R21:S21"/>
    <mergeCell ref="R27:S27"/>
    <mergeCell ref="J49:K49"/>
    <mergeCell ref="J50:K50"/>
    <mergeCell ref="J54:K54"/>
    <mergeCell ref="J55:K55"/>
    <mergeCell ref="J51:K51"/>
    <mergeCell ref="J52:K52"/>
    <mergeCell ref="J53:K53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view="pageBreakPreview" zoomScale="90" zoomScaleNormal="120" zoomScaleSheetLayoutView="90" workbookViewId="0">
      <selection activeCell="H8" sqref="H8"/>
    </sheetView>
  </sheetViews>
  <sheetFormatPr baseColWidth="10" defaultColWidth="11.42578125" defaultRowHeight="15" x14ac:dyDescent="0.25"/>
  <cols>
    <col min="1" max="1" width="8.7109375" style="38" customWidth="1"/>
    <col min="2" max="2" width="34.42578125" style="38" customWidth="1"/>
    <col min="3" max="3" width="11.42578125" style="38"/>
    <col min="4" max="4" width="13.28515625" style="38" bestFit="1" customWidth="1"/>
    <col min="5" max="6" width="11.42578125" style="38"/>
    <col min="7" max="7" width="16.140625" style="38" bestFit="1" customWidth="1"/>
    <col min="8" max="8" width="14.85546875" style="38" bestFit="1" customWidth="1"/>
    <col min="9" max="9" width="18.5703125" style="38" bestFit="1" customWidth="1"/>
    <col min="10" max="10" width="17" style="38" bestFit="1" customWidth="1"/>
    <col min="11" max="11" width="11.42578125" style="38"/>
    <col min="12" max="12" width="18.5703125" style="38" bestFit="1" customWidth="1"/>
    <col min="13" max="16384" width="11.42578125" style="38"/>
  </cols>
  <sheetData>
    <row r="1" spans="1:20" ht="15.75" x14ac:dyDescent="0.25">
      <c r="A1" s="78"/>
      <c r="B1" s="78"/>
      <c r="C1" s="78"/>
    </row>
    <row r="2" spans="1:20" x14ac:dyDescent="0.25">
      <c r="A2" s="766" t="s">
        <v>322</v>
      </c>
      <c r="B2" s="766"/>
      <c r="C2" s="766"/>
      <c r="D2" s="766"/>
      <c r="E2" s="766"/>
      <c r="F2" s="766"/>
      <c r="G2" s="766"/>
    </row>
    <row r="3" spans="1:20" ht="18.75" x14ac:dyDescent="0.3">
      <c r="A3" s="811" t="s">
        <v>340</v>
      </c>
      <c r="B3" s="811"/>
      <c r="C3" s="811"/>
      <c r="D3" s="811"/>
      <c r="E3" s="811"/>
      <c r="F3" s="811"/>
      <c r="G3" s="811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</row>
    <row r="4" spans="1:20" x14ac:dyDescent="0.25">
      <c r="A4" s="79"/>
      <c r="B4" s="79"/>
      <c r="C4" s="79"/>
    </row>
    <row r="5" spans="1:20" ht="15.75" thickBot="1" x14ac:dyDescent="0.3"/>
    <row r="6" spans="1:20" ht="15" customHeight="1" x14ac:dyDescent="0.25">
      <c r="A6" s="956" t="s">
        <v>20</v>
      </c>
      <c r="B6" s="958" t="s">
        <v>85</v>
      </c>
      <c r="C6" s="960" t="s">
        <v>2</v>
      </c>
    </row>
    <row r="7" spans="1:20" ht="15.75" thickBot="1" x14ac:dyDescent="0.3">
      <c r="A7" s="957"/>
      <c r="B7" s="959"/>
      <c r="C7" s="961"/>
    </row>
    <row r="8" spans="1:20" x14ac:dyDescent="0.25">
      <c r="A8" s="708">
        <v>1</v>
      </c>
      <c r="B8" s="709" t="s">
        <v>86</v>
      </c>
      <c r="C8" s="708">
        <f>'SECRETARIA GRAL DE GOBIERNO'!J72</f>
        <v>10</v>
      </c>
      <c r="I8" s="48"/>
      <c r="J8" s="48"/>
      <c r="L8" s="48"/>
    </row>
    <row r="9" spans="1:20" x14ac:dyDescent="0.25">
      <c r="A9" s="80">
        <f>A8+1</f>
        <v>2</v>
      </c>
      <c r="B9" s="81" t="s">
        <v>74</v>
      </c>
      <c r="C9" s="80">
        <f>'OFICIALIA MAYOR'!J98</f>
        <v>41</v>
      </c>
    </row>
    <row r="10" spans="1:20" x14ac:dyDescent="0.25">
      <c r="A10" s="80">
        <f t="shared" ref="A10" si="0">A9+1</f>
        <v>3</v>
      </c>
      <c r="B10" s="96" t="s">
        <v>84</v>
      </c>
      <c r="C10" s="80">
        <f>'SECRETARIA DE HACIENDA '!J158</f>
        <v>85</v>
      </c>
    </row>
    <row r="11" spans="1:20" x14ac:dyDescent="0.25">
      <c r="A11" s="101">
        <v>4</v>
      </c>
      <c r="B11" s="102" t="s">
        <v>87</v>
      </c>
      <c r="C11" s="101">
        <f>'SECRETARIA DE ECONOMIA'!K57</f>
        <v>6</v>
      </c>
    </row>
    <row r="12" spans="1:20" x14ac:dyDescent="0.25">
      <c r="A12" s="101">
        <v>5</v>
      </c>
      <c r="B12" s="102" t="s">
        <v>231</v>
      </c>
      <c r="C12" s="101">
        <f>'SECRETARIA DE INCLUSION'!L47</f>
        <v>4</v>
      </c>
    </row>
    <row r="13" spans="1:20" x14ac:dyDescent="0.25">
      <c r="A13" s="80">
        <v>6</v>
      </c>
      <c r="B13" s="81" t="s">
        <v>88</v>
      </c>
      <c r="C13" s="80">
        <f>'SECRETARIA DEL TRABAJO'!L32</f>
        <v>4</v>
      </c>
    </row>
    <row r="14" spans="1:20" x14ac:dyDescent="0.25">
      <c r="A14" s="80">
        <v>7</v>
      </c>
      <c r="B14" s="81" t="s">
        <v>89</v>
      </c>
      <c r="C14" s="80">
        <f>'SECRETARIA DEL CAMPO'!L49</f>
        <v>10</v>
      </c>
    </row>
    <row r="15" spans="1:20" x14ac:dyDescent="0.25">
      <c r="A15" s="80">
        <v>8</v>
      </c>
      <c r="B15" s="96" t="s">
        <v>90</v>
      </c>
      <c r="C15" s="80">
        <f>'SECRETARIA DE INTEGRACION SIBSO'!L64</f>
        <v>9</v>
      </c>
      <c r="J15" s="48" t="s">
        <v>262</v>
      </c>
    </row>
    <row r="16" spans="1:20" x14ac:dyDescent="0.25">
      <c r="A16" s="668">
        <v>9</v>
      </c>
      <c r="B16" s="96" t="s">
        <v>234</v>
      </c>
      <c r="C16" s="668">
        <f>'SECRETARIA DE TURISMO'!L55</f>
        <v>7</v>
      </c>
      <c r="J16" s="48"/>
    </row>
    <row r="17" spans="1:10" x14ac:dyDescent="0.25">
      <c r="A17" s="668">
        <v>10</v>
      </c>
      <c r="B17" s="96" t="s">
        <v>273</v>
      </c>
      <c r="C17" s="729">
        <f>'[1]SECRETARIA DE SEGURIDAD '!K63</f>
        <v>23</v>
      </c>
      <c r="J17" s="48"/>
    </row>
    <row r="18" spans="1:10" x14ac:dyDescent="0.25">
      <c r="A18" s="668">
        <v>11</v>
      </c>
      <c r="B18" s="727" t="s">
        <v>272</v>
      </c>
      <c r="C18" s="668">
        <f>'SECRETARIA DE LA HONESTIDAD'!K46</f>
        <v>6</v>
      </c>
      <c r="J18" s="48"/>
    </row>
    <row r="19" spans="1:10" x14ac:dyDescent="0.25">
      <c r="A19" s="690">
        <v>12</v>
      </c>
      <c r="B19" s="96" t="s">
        <v>281</v>
      </c>
      <c r="C19" s="690">
        <f>'SECRETARIA DEL MEDIO AMBIENTE'!L39</f>
        <v>4</v>
      </c>
      <c r="J19" s="48"/>
    </row>
    <row r="20" spans="1:10" x14ac:dyDescent="0.25">
      <c r="A20" s="690">
        <v>13</v>
      </c>
      <c r="B20" s="96" t="s">
        <v>284</v>
      </c>
      <c r="C20" s="690">
        <f>'SECRETARIA DE PESCA'!L28</f>
        <v>2</v>
      </c>
      <c r="J20" s="48"/>
    </row>
    <row r="21" spans="1:10" x14ac:dyDescent="0.25">
      <c r="A21" s="695">
        <v>14</v>
      </c>
      <c r="B21" s="96" t="s">
        <v>306</v>
      </c>
      <c r="C21" s="695">
        <f>'CONSEJERIA JURIDICA'!J76</f>
        <v>10</v>
      </c>
      <c r="J21" s="48"/>
    </row>
    <row r="22" spans="1:10" x14ac:dyDescent="0.25">
      <c r="A22" s="756">
        <v>15</v>
      </c>
      <c r="B22" s="96" t="s">
        <v>335</v>
      </c>
      <c r="C22" s="120">
        <f>'[2]REGISTRO PUBLICO'!L55</f>
        <v>5</v>
      </c>
      <c r="J22" s="48"/>
    </row>
    <row r="23" spans="1:10" x14ac:dyDescent="0.25">
      <c r="A23" s="30"/>
      <c r="B23" s="716"/>
      <c r="C23" s="30"/>
      <c r="I23" s="48"/>
    </row>
    <row r="24" spans="1:10" x14ac:dyDescent="0.25">
      <c r="I24" s="48"/>
    </row>
    <row r="25" spans="1:10" x14ac:dyDescent="0.25">
      <c r="I25" s="48"/>
    </row>
    <row r="31" spans="1:10" x14ac:dyDescent="0.25">
      <c r="D31" s="48"/>
    </row>
    <row r="32" spans="1:10" x14ac:dyDescent="0.25">
      <c r="D32" s="48"/>
    </row>
  </sheetData>
  <mergeCells count="5">
    <mergeCell ref="A6:A7"/>
    <mergeCell ref="B6:B7"/>
    <mergeCell ref="C6:C7"/>
    <mergeCell ref="A2:G2"/>
    <mergeCell ref="A3:G3"/>
  </mergeCells>
  <pageMargins left="0.70866141732283472" right="0.70866141732283472" top="0.74803149606299213" bottom="0.74803149606299213" header="0.31496062992125984" footer="0.31496062992125984"/>
  <pageSetup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SECRETARIA GRAL DE GOBIERNO</vt:lpstr>
      <vt:lpstr>SECRETARIA DE HACIENDA </vt:lpstr>
      <vt:lpstr>OFICIALIA MAYOR</vt:lpstr>
      <vt:lpstr>SECRETARIA DE SEGURIDAD </vt:lpstr>
      <vt:lpstr>CONSEJERIA JURIDICA</vt:lpstr>
      <vt:lpstr>SECRETARIA DE INTEGRACION SIBSO</vt:lpstr>
      <vt:lpstr>SECRETARIA DE INCLUSION</vt:lpstr>
      <vt:lpstr>SECRETARIA DE ECONOMIA</vt:lpstr>
      <vt:lpstr>SECRETARIA DEL TRABAJO</vt:lpstr>
      <vt:lpstr>SECRETARIA DE TURISMO</vt:lpstr>
      <vt:lpstr>SECRETARIA DEL CAMPO</vt:lpstr>
      <vt:lpstr>SECRETARIA DE PESCA</vt:lpstr>
      <vt:lpstr>SECRETARIA DEL MEDIO AMBIENTE</vt:lpstr>
      <vt:lpstr>SECRETARIA DE LA HONESTIDAD</vt:lpstr>
      <vt:lpstr>REGISTRO PUBLICO</vt:lpstr>
      <vt:lpstr>RESUMEN DE CONTRATO</vt:lpstr>
      <vt:lpstr>'OFICIALIA MAYOR'!Área_de_impresión</vt:lpstr>
      <vt:lpstr>'RESUMEN DE CONTRATO'!Área_de_impresión</vt:lpstr>
      <vt:lpstr>'SECRETARIA DE ECONOMIA'!Área_de_impresión</vt:lpstr>
      <vt:lpstr>'SECRETARIA DE HACIENDA '!Área_de_impresión</vt:lpstr>
      <vt:lpstr>'SECRETARIA DE INTEGRACION SIBSO'!Área_de_impresión</vt:lpstr>
      <vt:lpstr>'SECRETARIA DEL CAMPO'!Área_de_impresión</vt:lpstr>
      <vt:lpstr>'SECRETARIA DEL TRABAJO'!Área_de_impresión</vt:lpstr>
      <vt:lpstr>'SECRETARIA GRAL DE GOBIERNO'!Área_de_impresión</vt:lpstr>
      <vt:lpstr>'SECRETARIA DE HACIENDA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Grecia Tamayo</cp:lastModifiedBy>
  <cp:lastPrinted>2022-02-11T17:24:34Z</cp:lastPrinted>
  <dcterms:created xsi:type="dcterms:W3CDTF">2020-01-17T16:20:06Z</dcterms:created>
  <dcterms:modified xsi:type="dcterms:W3CDTF">2022-02-11T23:29:20Z</dcterms:modified>
</cp:coreProperties>
</file>